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2\huntha$\Desktop\"/>
    </mc:Choice>
  </mc:AlternateContent>
  <bookViews>
    <workbookView xWindow="0" yWindow="0" windowWidth="23040" windowHeight="861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expenses'!$A$1:$E$26</definedName>
    <definedName name="_xlnm.Print_Area" localSheetId="4">'Gifts and benefits'!$A$1:$F$38</definedName>
    <definedName name="_xlnm.Print_Area" localSheetId="2">Hospitality!$A$1:$E$32</definedName>
    <definedName name="_xlnm.Print_Area" localSheetId="0">'Summary and sign-off'!$A$1:$F$23</definedName>
    <definedName name="_xlnm.Print_Area" localSheetId="1">Travel!$A$1:$E$101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5" i="1" l="1"/>
  <c r="D27" i="4" l="1"/>
  <c r="C20" i="3"/>
  <c r="C25" i="2"/>
  <c r="C64" i="1"/>
  <c r="C90" i="1"/>
  <c r="C16" i="1"/>
  <c r="B6" i="13" l="1"/>
  <c r="E60" i="13"/>
  <c r="C60" i="13"/>
  <c r="C29" i="4"/>
  <c r="C28" i="4"/>
  <c r="B60" i="13" l="1"/>
  <c r="B59" i="13"/>
  <c r="D59" i="13"/>
  <c r="B58" i="13"/>
  <c r="D58" i="13"/>
  <c r="D57" i="13"/>
  <c r="B57" i="13"/>
  <c r="D56" i="13"/>
  <c r="B56" i="13"/>
  <c r="D55" i="13"/>
  <c r="B55" i="13"/>
  <c r="B2" i="4"/>
  <c r="B3" i="4"/>
  <c r="B2" i="3"/>
  <c r="B3" i="3"/>
  <c r="B2" i="2"/>
  <c r="B3" i="2"/>
  <c r="B2" i="1"/>
  <c r="B3" i="1"/>
  <c r="F58" i="13" l="1"/>
  <c r="D25" i="2" s="1"/>
  <c r="F60" i="13"/>
  <c r="E27" i="4" s="1"/>
  <c r="F59" i="13"/>
  <c r="F57" i="13"/>
  <c r="D90" i="1" s="1"/>
  <c r="F56" i="13"/>
  <c r="D64" i="1" s="1"/>
  <c r="F55" i="13"/>
  <c r="D16" i="1" s="1"/>
  <c r="C13" i="13"/>
  <c r="C12" i="13"/>
  <c r="C11" i="13"/>
  <c r="D20" i="3" l="1"/>
  <c r="C16" i="13"/>
  <c r="C17" i="13"/>
  <c r="B5" i="4" l="1"/>
  <c r="B4" i="4"/>
  <c r="B5" i="3"/>
  <c r="B4" i="3"/>
  <c r="B5" i="2"/>
  <c r="B4" i="2"/>
  <c r="B5" i="1"/>
  <c r="B4" i="1"/>
  <c r="C15" i="13" l="1"/>
  <c r="F12" i="13" l="1"/>
  <c r="C27" i="4"/>
  <c r="F11" i="13" s="1"/>
  <c r="F13" i="13" l="1"/>
  <c r="B90" i="1"/>
  <c r="B17" i="13" s="1"/>
  <c r="B64" i="1"/>
  <c r="B16" i="13" s="1"/>
  <c r="B16" i="1"/>
  <c r="B15" i="13" s="1"/>
  <c r="B20" i="3" l="1"/>
  <c r="B13" i="13" s="1"/>
  <c r="B25" i="2"/>
  <c r="B12" i="13" s="1"/>
  <c r="B11" i="13" l="1"/>
  <c r="B9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9" authorId="0" shapeId="0">
      <text>
        <r>
          <rPr>
            <sz val="9"/>
            <color indexed="81"/>
            <rFont val="Tahoma"/>
            <family val="2"/>
          </rPr>
          <t xml:space="preserve">
Insert additional rows as needed:
- 'right click' on a row number (left of screen)
- select 'Insert' (this will insert a row above it)
</t>
        </r>
      </text>
    </comment>
    <comment ref="A6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<sst xmlns="http://schemas.openxmlformats.org/spreadsheetml/2006/main" count="363" uniqueCount="206">
  <si>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</si>
  <si>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</si>
  <si>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</si>
  <si>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</si>
  <si>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</si>
  <si>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</si>
  <si>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</si>
  <si>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</si>
  <si>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</si>
  <si>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</si>
  <si>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</si>
  <si>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</si>
  <si>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</si>
  <si>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</si>
  <si>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</si>
  <si>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</si>
  <si>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</si>
  <si>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</si>
  <si>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</si>
  <si>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</si>
  <si>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</si>
  <si>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</si>
  <si>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</si>
  <si>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</si>
  <si>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</si>
  <si>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</si>
  <si>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</si>
  <si>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</si>
  <si>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</si>
  <si>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</si>
  <si>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</si>
  <si>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</si>
  <si>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</si>
  <si>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</si>
  <si>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</si>
  <si>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</si>
  <si>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</si>
  <si>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</si>
  <si>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</si>
  <si>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</si>
  <si>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</si>
  <si>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</si>
  <si>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</si>
  <si>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</si>
  <si>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</si>
  <si>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</si>
  <si>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</si>
  <si>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</si>
  <si>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</si>
  <si>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</si>
  <si>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</si>
  <si>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</si>
  <si>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</si>
  <si>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</si>
  <si>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</si>
  <si>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</si>
  <si>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</si>
  <si>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</si>
  <si>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</si>
  <si>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</si>
  <si>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</si>
  <si>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</si>
  <si>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</si>
  <si>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</si>
  <si>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</si>
  <si>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</si>
  <si>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</si>
  <si>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</si>
  <si>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</si>
  <si>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</si>
  <si>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</si>
  <si>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</si>
  <si>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</si>
  <si>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</si>
  <si>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</si>
  <si>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</si>
  <si>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</si>
  <si>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</si>
  <si>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</si>
  <si>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</si>
  <si>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</si>
  <si>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</si>
  <si>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</si>
  <si>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</si>
  <si>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</si>
  <si>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</si>
  <si>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</si>
  <si>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</si>
  <si>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</si>
  <si>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</si>
  <si>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</si>
  <si>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</si>
  <si>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</si>
  <si>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</si>
  <si>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</si>
  <si>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</si>
  <si>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</si>
  <si>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</si>
  <si>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</si>
  <si>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</si>
  <si>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</si>
  <si>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</si>
  <si>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</si>
  <si>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</si>
  <si>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</si>
  <si>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</si>
  <si>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</si>
  <si>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</si>
  <si>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</si>
  <si>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</si>
  <si>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</si>
  <si>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</si>
  <si>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</si>
  <si>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</si>
  <si>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15-17 March 2021</t>
  </si>
  <si>
    <r>
      <rPr>
        <b/>
        <i/>
        <sz val="10"/>
        <color theme="1"/>
        <rFont val="Calibri"/>
        <family val="2"/>
        <scheme val="minor"/>
      </rPr>
      <t>Include all gifts, invitations to events and other hospitality</t>
    </r>
    <r>
      <rPr>
        <i/>
        <sz val="10"/>
        <color theme="1"/>
        <rFont val="Calibri"/>
        <family val="2"/>
        <scheme val="minor"/>
      </rPr>
      <t xml:space="preserve">, of $50 or more in total value per year, offered to the chief executive by people external to the organisation.
Include all gifts, invitations or other hospitality </t>
    </r>
    <r>
      <rPr>
        <b/>
        <i/>
        <sz val="10"/>
        <color theme="1"/>
        <rFont val="Calibri"/>
        <family val="2"/>
        <scheme val="minor"/>
      </rPr>
      <t>whether accepted or declined</t>
    </r>
    <r>
      <rPr>
        <i/>
        <sz val="10"/>
        <color theme="1"/>
        <rFont val="Calibri"/>
        <family val="2"/>
        <scheme val="minor"/>
      </rPr>
      <t>.</t>
    </r>
  </si>
  <si>
    <r>
      <t xml:space="preserve">Description
</t>
    </r>
    <r>
      <rPr>
        <sz val="10"/>
        <color theme="0"/>
        <rFont val="Calibri"/>
        <family val="2"/>
        <scheme val="minor"/>
      </rPr>
      <t>(e.g. event tickets, etc.)</t>
    </r>
  </si>
  <si>
    <r>
      <t xml:space="preserve">Was the gift accepted?
</t>
    </r>
    <r>
      <rPr>
        <sz val="10"/>
        <color theme="0"/>
        <rFont val="Calibri"/>
        <family val="2"/>
        <scheme val="minor"/>
      </rPr>
      <t>(drop-down list in cell)</t>
    </r>
  </si>
  <si>
    <r>
      <t xml:space="preserve">Offered by 
</t>
    </r>
    <r>
      <rPr>
        <sz val="10"/>
        <color theme="0"/>
        <rFont val="Calibri"/>
        <family val="2"/>
        <scheme val="minor"/>
      </rPr>
      <t>(who made the offer?)</t>
    </r>
  </si>
  <si>
    <r>
      <t>Estimated value in NZ$</t>
    </r>
    <r>
      <rPr>
        <sz val="10"/>
        <color theme="0"/>
        <rFont val="Calibri"/>
        <family val="2"/>
        <scheme val="minor"/>
      </rPr>
      <t xml:space="preserve">
(drop-down list in cell </t>
    </r>
    <r>
      <rPr>
        <sz val="10"/>
        <rFont val="Calibri"/>
        <family val="2"/>
        <scheme val="minor"/>
      </rPr>
      <t>but</t>
    </r>
    <r>
      <rPr>
        <sz val="10"/>
        <color theme="0"/>
        <rFont val="Calibri"/>
        <family val="2"/>
        <scheme val="minor"/>
      </rPr>
      <t xml:space="preserve"> provide specific value if possible)</t>
    </r>
  </si>
  <si>
    <r>
      <t xml:space="preserve">Other comments
</t>
    </r>
    <r>
      <rPr>
        <sz val="10"/>
        <color theme="0"/>
        <rFont val="Calibri"/>
        <family val="2"/>
        <scheme val="minor"/>
      </rPr>
      <t>(e.g. if given to others, whom?)</t>
    </r>
  </si>
  <si>
    <t>15 - 18 March 2021</t>
  </si>
  <si>
    <t>ILANZ In-house Lawyers NZ Annual Conference</t>
  </si>
  <si>
    <t xml:space="preserve">Wellington </t>
  </si>
  <si>
    <t>Classification Office</t>
  </si>
  <si>
    <t>David Shanks</t>
  </si>
  <si>
    <t>NIL</t>
  </si>
  <si>
    <t>Auckland</t>
  </si>
  <si>
    <t>Speaking at the Dunedin Writers and Readers Festival</t>
  </si>
  <si>
    <t>Dunedin</t>
  </si>
  <si>
    <t>4-6 November 2020</t>
  </si>
  <si>
    <t>Airfares</t>
  </si>
  <si>
    <t>9-10 April 2021</t>
  </si>
  <si>
    <t>15-18 March 2021</t>
  </si>
  <si>
    <t>Attend and present at Otago University Otago Social Media Conference - 
New Ec(h)o systems: Democracy in the age of social media</t>
  </si>
  <si>
    <t>Christchurch</t>
  </si>
  <si>
    <t>Wellington</t>
  </si>
  <si>
    <t>Parking</t>
  </si>
  <si>
    <t>Palmerston North</t>
  </si>
  <si>
    <t>Lunch for 2</t>
  </si>
  <si>
    <t>Dinner for 3</t>
  </si>
  <si>
    <t>Lunch for 4</t>
  </si>
  <si>
    <t>Coffee for 3</t>
  </si>
  <si>
    <t>Refreshments for 4</t>
  </si>
  <si>
    <t>Lunch for 3</t>
  </si>
  <si>
    <t>Sky TV</t>
  </si>
  <si>
    <t xml:space="preserve">NZ Law Society Annual Registration </t>
  </si>
  <si>
    <t>Te Reo 8 week course</t>
  </si>
  <si>
    <t>Te Tiriti O Waitangi training</t>
  </si>
  <si>
    <t>Member registration to annual conference</t>
  </si>
  <si>
    <t>2020-2021</t>
  </si>
  <si>
    <t>Oct - Dec 2020</t>
  </si>
  <si>
    <t xml:space="preserve"> </t>
  </si>
  <si>
    <t>Hosted event at concert (for 2)</t>
  </si>
  <si>
    <t xml:space="preserve">Flights WLG to DUN for conference </t>
  </si>
  <si>
    <t>Accommodation (3 nights)</t>
  </si>
  <si>
    <t>Colmar Brunton</t>
  </si>
  <si>
    <t xml:space="preserve">Cell Phone Plan &amp; Usage </t>
  </si>
  <si>
    <t>NA</t>
  </si>
  <si>
    <t>Stakeholder visit: meet with researchers and CVOD stakeholder</t>
  </si>
  <si>
    <t>DPMC First Annual Hui on countering terrorism and violent extremism</t>
  </si>
  <si>
    <t>Taxi - Airport Transfer</t>
  </si>
  <si>
    <t>Attend Research Association's  RAEAwards (Research Effectiveness Awards) and meet with Netsafe</t>
  </si>
  <si>
    <t xml:space="preserve">Taxi - Airport Transfer </t>
  </si>
  <si>
    <t>Taxi</t>
  </si>
  <si>
    <t>Taxi - Airport transfer</t>
  </si>
  <si>
    <t>Meal</t>
  </si>
  <si>
    <t>Uber - Airport transfer</t>
  </si>
  <si>
    <t>Airfares - paid for by Colmar Brunton, see Gifts &amp; Benefits tab</t>
  </si>
  <si>
    <t>Accommodation (1 nights)</t>
  </si>
  <si>
    <t xml:space="preserve">Flights WLG - DUN  return </t>
  </si>
  <si>
    <t>Travel - Airport transfers provided by conference organisers</t>
  </si>
  <si>
    <t>This disclosure has been approved by the Chief Financial Officer</t>
  </si>
  <si>
    <t>No items to disclose</t>
  </si>
  <si>
    <t>Taxi for 2</t>
  </si>
  <si>
    <t xml:space="preserve">Meal </t>
  </si>
  <si>
    <t>Taxi to DIA</t>
  </si>
  <si>
    <t>Taxi between meetings</t>
  </si>
  <si>
    <t xml:space="preserve">Taxi to DIA </t>
  </si>
  <si>
    <t>Airfares - provided by conference organisers, see Gifts &amp; Benefits tab</t>
  </si>
  <si>
    <t>Meal for 2 (with staff member also travelling)</t>
  </si>
  <si>
    <t>Dinner for Chief Censor, staff member and host following presentation</t>
  </si>
  <si>
    <t>Hosting speaker:
Delivered a workshop for a specialist team within the Office and a presentation for all staff</t>
  </si>
  <si>
    <t>Thank hosts for Auckland visit</t>
  </si>
  <si>
    <t>Hosting speaker:
How conversations are created, spread and engaged with within social media groupings, platforms and virtual collectives</t>
  </si>
  <si>
    <t>Annual practicing fee</t>
  </si>
  <si>
    <t>Participated in inhouse, all-of-office training (cost estimated)</t>
  </si>
  <si>
    <t>Otago University</t>
  </si>
  <si>
    <t>Airfares to attend Research Association RAEAwards ('celebrating research effectiveness')</t>
  </si>
  <si>
    <t xml:space="preserve">Dunedin Writers &amp; Readers Festival </t>
  </si>
  <si>
    <t>Meet with post-doctoral researcher (Auck Uni) and NetHui co-presenter</t>
  </si>
  <si>
    <t>Meeting with Director of External Relations,  SKY TV</t>
  </si>
  <si>
    <t>Hosting speaker for Agency Briefing and Staff Presentation:
Kia Kotahi Ra – Local responses to COVID misinformation</t>
  </si>
  <si>
    <t xml:space="preserve">Parking at MCH </t>
  </si>
  <si>
    <t>Parking at MCH</t>
  </si>
  <si>
    <t>Taxi - DIA event</t>
  </si>
  <si>
    <t>Accommodation -  provided by conference organisers, see Gifts &amp; Benefits tab</t>
  </si>
  <si>
    <t>Accommodation - provided by conference organisers, see Gifts &amp; Benefits tab</t>
  </si>
  <si>
    <t xml:space="preserve">Presenting at the NZ Police National Security Conference  </t>
  </si>
  <si>
    <t>Host Senior Researcher (AUT) to discuss the Paris Peace Forum - Christchurch Principles</t>
  </si>
  <si>
    <t>Hosting speaker: 
Delivered an Agency Briefing and a Staff Presentation: Performing Rage: Undermining Diversity Recognition in Aotearoa by Defending Free Speech, Hate Speech and Bigotry</t>
  </si>
  <si>
    <t>Meeting with Film and Video Labelling Body</t>
  </si>
  <si>
    <t>Calls and messaging cost for the year (excludes data which is part of a Shared Data Plan)</t>
  </si>
  <si>
    <t>Ara Taiohi - Mana Taiohi facilitated training</t>
  </si>
  <si>
    <t>Chief Censor invited to present at Otago University Otago Social Media Conference - New Ec(h)o systems: Democracy in the age of social media</t>
  </si>
  <si>
    <t>Senior research Advisor invited to attend the Research Association's  RAEAwards.  This staff member was not able to attend and the Chief Censor attended in their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</si>
</sst>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4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sz val="9"/>
      <color indexed="81"/>
      <name val="Tahoma"/>
      <family val="2"/>
    </font>
    <font>
      <b/>
      <sz val="10"/>
      <color theme="1" tint="0.499984740745262"/>
      <name val="Arial"/>
      <family val="2"/>
    </font>
    <font>
      <sz val="10"/>
      <color theme="1" tint="0.499984740745262"/>
      <name val="Arial"/>
      <family val="2"/>
    </font>
    <font>
      <b/>
      <sz val="10"/>
      <color rgb="FFFFC000"/>
      <name val="Arial"/>
      <family val="2"/>
    </font>
    <font>
      <sz val="12"/>
      <color theme="0" tint="-0.499984740745262"/>
      <name val="Arial"/>
      <family val="2"/>
    </font>
    <font>
      <b/>
      <sz val="11"/>
      <color theme="0"/>
      <name val="Calibri"/>
      <family val="2"/>
      <scheme val="minor"/>
    </font>
    <font>
      <b/>
      <sz val="11"/>
      <color theme="1"/>
      <name val="Calibri"/>
      <family val="2"/>
      <scheme val="minor"/>
    </font>
    <font>
      <b/>
      <sz val="16"/>
      <color theme="0"/>
      <name val="Calibri"/>
      <family val="2"/>
      <scheme val="minor"/>
    </font>
    <font>
      <sz val="10"/>
      <color theme="1"/>
      <name val="Calibri"/>
      <family val="2"/>
      <scheme val="minor"/>
    </font>
    <font>
      <b/>
      <sz val="12"/>
      <color theme="0"/>
      <name val="Calibri"/>
      <family val="2"/>
      <scheme val="minor"/>
    </font>
    <font>
      <sz val="12"/>
      <color theme="1"/>
      <name val="Calibri"/>
      <family val="2"/>
      <scheme val="minor"/>
    </font>
    <font>
      <sz val="12"/>
      <color indexed="8"/>
      <name val="Calibri"/>
      <family val="2"/>
      <scheme val="minor"/>
    </font>
    <font>
      <b/>
      <sz val="12"/>
      <color indexed="8"/>
      <name val="Calibri"/>
      <family val="2"/>
      <scheme val="minor"/>
    </font>
    <font>
      <i/>
      <sz val="10"/>
      <color theme="1"/>
      <name val="Calibri"/>
      <family val="2"/>
      <scheme val="minor"/>
    </font>
    <font>
      <b/>
      <i/>
      <sz val="10"/>
      <color theme="1"/>
      <name val="Calibri"/>
      <family val="2"/>
      <scheme val="minor"/>
    </font>
    <font>
      <b/>
      <sz val="10"/>
      <color theme="0"/>
      <name val="Calibri"/>
      <family val="2"/>
      <scheme val="minor"/>
    </font>
    <font>
      <sz val="10"/>
      <color theme="0"/>
      <name val="Calibri"/>
      <family val="2"/>
      <scheme val="minor"/>
    </font>
    <font>
      <sz val="10"/>
      <name val="Calibri"/>
      <family val="2"/>
      <scheme val="minor"/>
    </font>
    <font>
      <b/>
      <sz val="10"/>
      <color rgb="FFFFC000"/>
      <name val="Calibri"/>
      <family val="2"/>
      <scheme val="minor"/>
    </font>
    <font>
      <b/>
      <sz val="12"/>
      <color theme="1"/>
      <name val="Calibri"/>
      <family val="2"/>
      <scheme val="minor"/>
    </font>
    <font>
      <b/>
      <sz val="12"/>
      <color rgb="FFFF0000"/>
      <name val="Calibri"/>
      <family val="2"/>
      <scheme val="minor"/>
    </font>
    <font>
      <b/>
      <sz val="10"/>
      <color theme="1"/>
      <name val="Calibri"/>
      <family val="2"/>
      <scheme val="minor"/>
    </font>
    <font>
      <b/>
      <sz val="10"/>
      <color indexed="8"/>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s>
  <cellStyleXfs count="2">
    <xf numFmtId="0" fontId="0" fillId="0" borderId="0"/>
    <xf numFmtId="165" fontId="18" fillId="0" borderId="0" applyFont="0" applyFill="0" applyBorder="0" applyAlignment="0" applyProtection="0"/>
  </cellStyleXfs>
  <cellXfs count="206">
    <xf numFmtId="0" fontId="0" fillId="0" borderId="0" xfId="0"/>
    <xf numFmtId="0" fontId="0" fillId="0" borderId="0" xfId="0" applyAlignment="1" applyProtection="1">
      <alignment wrapText="1"/>
      <protection locked="0"/>
    </xf>
    <xf numFmtId="0" fontId="0" fillId="0" borderId="0" xfId="0" applyFont="1" applyProtection="1">
      <protection locked="0"/>
    </xf>
    <xf numFmtId="0" fontId="13"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3" fillId="0" borderId="0" xfId="0" applyFont="1" applyFill="1" applyBorder="1" applyAlignment="1" applyProtection="1">
      <alignment vertical="center" wrapText="1" readingOrder="1"/>
    </xf>
    <xf numFmtId="0" fontId="12" fillId="0" borderId="0" xfId="0" applyFont="1" applyFill="1" applyBorder="1" applyAlignment="1" applyProtection="1">
      <alignment vertical="center" wrapText="1" readingOrder="1"/>
    </xf>
    <xf numFmtId="0" fontId="16" fillId="0" borderId="0" xfId="0" applyFont="1" applyFill="1" applyBorder="1" applyAlignment="1" applyProtection="1">
      <alignment vertical="center" wrapText="1" readingOrder="1"/>
    </xf>
    <xf numFmtId="0" fontId="16" fillId="0" borderId="3" xfId="0" applyFont="1" applyFill="1" applyBorder="1" applyAlignment="1" applyProtection="1">
      <alignment vertical="center" wrapText="1" readingOrder="1"/>
    </xf>
    <xf numFmtId="0" fontId="2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9" fillId="0" borderId="0" xfId="0" applyFont="1" applyBorder="1" applyAlignment="1" applyProtection="1">
      <alignment vertical="center" wrapText="1" readingOrder="1"/>
    </xf>
    <xf numFmtId="0" fontId="15"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4" fillId="3" borderId="0" xfId="0" applyFont="1" applyFill="1" applyBorder="1" applyAlignment="1" applyProtection="1">
      <alignment vertical="center" wrapText="1" readingOrder="1"/>
    </xf>
    <xf numFmtId="0" fontId="11"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6" fillId="0" borderId="5" xfId="0" applyNumberFormat="1" applyFont="1" applyFill="1" applyBorder="1" applyAlignment="1" applyProtection="1">
      <alignment horizontal="center" vertical="center" wrapText="1"/>
    </xf>
    <xf numFmtId="0" fontId="10" fillId="0" borderId="0" xfId="0" applyFont="1" applyFill="1" applyBorder="1" applyAlignment="1" applyProtection="1">
      <alignment vertical="center"/>
    </xf>
    <xf numFmtId="1" fontId="12" fillId="0" borderId="0" xfId="0" applyNumberFormat="1" applyFont="1" applyFill="1" applyBorder="1" applyAlignment="1" applyProtection="1">
      <alignment horizontal="center" vertical="center" wrapText="1"/>
    </xf>
    <xf numFmtId="165" fontId="12" fillId="0" borderId="0" xfId="1" applyFont="1" applyFill="1" applyBorder="1" applyAlignment="1" applyProtection="1">
      <alignment vertical="center" wrapText="1" readingOrder="1"/>
    </xf>
    <xf numFmtId="0" fontId="10"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4" fillId="3" borderId="0" xfId="0" applyFont="1" applyFill="1" applyBorder="1" applyAlignment="1" applyProtection="1">
      <alignment vertical="center" readingOrder="1"/>
    </xf>
    <xf numFmtId="164" fontId="0" fillId="0" borderId="0" xfId="0" applyNumberFormat="1" applyBorder="1" applyAlignment="1" applyProtection="1">
      <alignment wrapText="1"/>
    </xf>
    <xf numFmtId="164" fontId="14" fillId="3" borderId="0" xfId="0" applyNumberFormat="1" applyFont="1" applyFill="1" applyBorder="1" applyAlignment="1" applyProtection="1">
      <alignment vertical="center"/>
    </xf>
    <xf numFmtId="164" fontId="16" fillId="0" borderId="4" xfId="1" applyNumberFormat="1" applyFont="1" applyFill="1" applyBorder="1" applyAlignment="1" applyProtection="1">
      <alignment vertical="center" wrapText="1" readingOrder="1"/>
    </xf>
    <xf numFmtId="164" fontId="16" fillId="0" borderId="0" xfId="1" applyNumberFormat="1" applyFont="1" applyFill="1" applyBorder="1" applyAlignment="1" applyProtection="1">
      <alignment vertical="center" wrapText="1" readingOrder="1"/>
    </xf>
    <xf numFmtId="164" fontId="21" fillId="0" borderId="4" xfId="1" applyNumberFormat="1" applyFont="1" applyFill="1" applyBorder="1" applyAlignment="1" applyProtection="1">
      <alignment vertical="center" wrapText="1" readingOrder="1"/>
    </xf>
    <xf numFmtId="164" fontId="14"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0" fillId="0" borderId="5" xfId="1" applyNumberFormat="1" applyFont="1" applyFill="1" applyBorder="1" applyAlignment="1" applyProtection="1">
      <alignment horizontal="center" vertical="center" wrapText="1" readingOrder="1"/>
    </xf>
    <xf numFmtId="0" fontId="10" fillId="0" borderId="0" xfId="1" applyNumberFormat="1" applyFont="1" applyFill="1" applyBorder="1" applyAlignment="1" applyProtection="1">
      <alignment horizontal="center" vertical="center" wrapText="1" readingOrder="1"/>
    </xf>
    <xf numFmtId="0" fontId="22" fillId="0" borderId="5" xfId="1" applyNumberFormat="1" applyFont="1" applyFill="1" applyBorder="1" applyAlignment="1" applyProtection="1">
      <alignment horizontal="center" vertical="center" wrapText="1" readingOrder="1"/>
    </xf>
    <xf numFmtId="0" fontId="23" fillId="3" borderId="0" xfId="0" applyFont="1" applyFill="1" applyBorder="1" applyAlignment="1" applyProtection="1">
      <alignment horizontal="center" vertical="center" readingOrder="1"/>
    </xf>
    <xf numFmtId="0" fontId="15" fillId="3" borderId="0" xfId="0" applyFont="1" applyFill="1" applyBorder="1" applyAlignment="1" applyProtection="1">
      <alignment vertical="center"/>
    </xf>
    <xf numFmtId="164" fontId="15"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3" fillId="3" borderId="0" xfId="0" applyFont="1" applyFill="1" applyBorder="1" applyAlignment="1" applyProtection="1">
      <alignment vertical="center" wrapText="1" readingOrder="1"/>
    </xf>
    <xf numFmtId="165" fontId="13" fillId="3" borderId="0" xfId="1" applyFont="1" applyFill="1" applyBorder="1" applyAlignment="1" applyProtection="1">
      <alignment horizontal="center" vertical="center" wrapText="1" readingOrder="1"/>
    </xf>
    <xf numFmtId="165" fontId="13" fillId="0" borderId="0" xfId="1" applyFont="1" applyFill="1" applyBorder="1" applyAlignment="1" applyProtection="1">
      <alignment horizontal="center" vertical="center" wrapText="1" readingOrder="1"/>
    </xf>
    <xf numFmtId="0" fontId="13" fillId="7" borderId="0" xfId="0" applyFont="1" applyFill="1" applyBorder="1" applyAlignment="1" applyProtection="1">
      <alignment vertical="center" wrapText="1" readingOrder="1"/>
    </xf>
    <xf numFmtId="165" fontId="13" fillId="7" borderId="0" xfId="1" applyFont="1" applyFill="1" applyBorder="1" applyAlignment="1" applyProtection="1">
      <alignment horizontal="center" vertical="center" wrapText="1" readingOrder="1"/>
    </xf>
    <xf numFmtId="0" fontId="15" fillId="0" borderId="0" xfId="0" applyFont="1" applyFill="1" applyBorder="1" applyAlignment="1" applyProtection="1">
      <alignment wrapText="1"/>
    </xf>
    <xf numFmtId="0" fontId="11" fillId="0" borderId="0" xfId="0" applyFont="1" applyProtection="1"/>
    <xf numFmtId="167" fontId="10" fillId="9" borderId="3" xfId="0" applyNumberFormat="1" applyFont="1" applyFill="1" applyBorder="1" applyAlignment="1" applyProtection="1">
      <alignment vertical="center"/>
      <protection locked="0"/>
    </xf>
    <xf numFmtId="164" fontId="10" fillId="9" borderId="4" xfId="0" applyNumberFormat="1" applyFont="1" applyFill="1" applyBorder="1" applyAlignment="1" applyProtection="1">
      <alignment vertical="center" wrapText="1"/>
      <protection locked="0"/>
    </xf>
    <xf numFmtId="0" fontId="10" fillId="9" borderId="4" xfId="0" applyFont="1" applyFill="1" applyBorder="1" applyAlignment="1" applyProtection="1">
      <alignment vertical="center" wrapText="1"/>
      <protection locked="0"/>
    </xf>
    <xf numFmtId="0" fontId="10" fillId="9" borderId="5" xfId="0" applyFont="1" applyFill="1" applyBorder="1" applyAlignment="1" applyProtection="1">
      <alignment vertical="center" wrapText="1"/>
      <protection locked="0"/>
    </xf>
    <xf numFmtId="167" fontId="10"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7" fontId="10" fillId="9" borderId="7" xfId="0" applyNumberFormat="1" applyFont="1" applyFill="1" applyBorder="1" applyAlignment="1" applyProtection="1">
      <alignment vertical="center" wrapText="1"/>
      <protection locked="0"/>
    </xf>
    <xf numFmtId="164" fontId="10" fillId="9" borderId="8" xfId="0" applyNumberFormat="1" applyFont="1" applyFill="1" applyBorder="1" applyAlignment="1" applyProtection="1">
      <alignment vertical="center" wrapText="1"/>
      <protection locked="0"/>
    </xf>
    <xf numFmtId="0" fontId="10" fillId="9" borderId="8" xfId="0" applyFont="1" applyFill="1" applyBorder="1" applyAlignment="1" applyProtection="1">
      <alignment vertical="center" wrapText="1"/>
      <protection locked="0"/>
    </xf>
    <xf numFmtId="0" fontId="10" fillId="9" borderId="9" xfId="0" applyFont="1" applyFill="1" applyBorder="1" applyAlignment="1" applyProtection="1">
      <alignment vertical="center" wrapText="1"/>
      <protection locked="0"/>
    </xf>
    <xf numFmtId="167" fontId="10" fillId="3" borderId="3" xfId="0" applyNumberFormat="1" applyFont="1" applyFill="1" applyBorder="1" applyAlignment="1" applyProtection="1">
      <alignment vertical="center"/>
      <protection locked="0"/>
    </xf>
    <xf numFmtId="164" fontId="10" fillId="3" borderId="4" xfId="0" applyNumberFormat="1"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167" fontId="10" fillId="10" borderId="3" xfId="0" applyNumberFormat="1" applyFont="1" applyFill="1" applyBorder="1" applyAlignment="1" applyProtection="1">
      <alignment vertical="center"/>
      <protection locked="0"/>
    </xf>
    <xf numFmtId="164" fontId="10" fillId="10" borderId="4" xfId="0" applyNumberFormat="1" applyFont="1" applyFill="1" applyBorder="1" applyAlignment="1" applyProtection="1">
      <alignment vertical="center" wrapText="1"/>
      <protection locked="0"/>
    </xf>
    <xf numFmtId="0" fontId="10" fillId="10" borderId="4" xfId="0" applyFont="1" applyFill="1" applyBorder="1" applyAlignment="1" applyProtection="1">
      <alignment vertical="center" wrapText="1"/>
      <protection locked="0"/>
    </xf>
    <xf numFmtId="0" fontId="10" fillId="10" borderId="5" xfId="0" applyFont="1" applyFill="1" applyBorder="1" applyAlignment="1" applyProtection="1">
      <alignment vertical="center" wrapText="1"/>
      <protection locked="0"/>
    </xf>
    <xf numFmtId="167" fontId="10"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23" fillId="3" borderId="0" xfId="0" applyFont="1" applyFill="1" applyBorder="1" applyAlignment="1" applyProtection="1">
      <alignment horizontal="center" vertical="center" wrapText="1"/>
    </xf>
    <xf numFmtId="0" fontId="28" fillId="0" borderId="0" xfId="0" applyFont="1" applyProtection="1"/>
    <xf numFmtId="0" fontId="29" fillId="2" borderId="0" xfId="0" applyFont="1" applyFill="1" applyBorder="1" applyAlignment="1" applyProtection="1">
      <alignment vertical="center" wrapText="1" readingOrder="1"/>
    </xf>
    <xf numFmtId="0" fontId="35" fillId="3" borderId="0" xfId="0" applyFont="1" applyFill="1" applyBorder="1" applyAlignment="1" applyProtection="1">
      <alignment vertical="center" wrapText="1"/>
    </xf>
    <xf numFmtId="0" fontId="35" fillId="3" borderId="0" xfId="0" applyFont="1" applyFill="1" applyBorder="1" applyAlignment="1" applyProtection="1">
      <alignment horizontal="left" vertical="center" wrapText="1"/>
    </xf>
    <xf numFmtId="167" fontId="37" fillId="9" borderId="3" xfId="0" applyNumberFormat="1" applyFont="1" applyFill="1" applyBorder="1" applyAlignment="1" applyProtection="1">
      <alignment vertical="center"/>
      <protection locked="0"/>
    </xf>
    <xf numFmtId="0" fontId="28" fillId="9" borderId="4" xfId="0" applyFont="1" applyFill="1" applyBorder="1" applyAlignment="1" applyProtection="1">
      <alignment vertical="center" wrapText="1"/>
      <protection locked="0"/>
    </xf>
    <xf numFmtId="0" fontId="37" fillId="9" borderId="4" xfId="0" applyNumberFormat="1" applyFont="1" applyFill="1" applyBorder="1" applyAlignment="1" applyProtection="1">
      <alignment horizontal="left" vertical="center" wrapText="1"/>
      <protection locked="0"/>
    </xf>
    <xf numFmtId="164" fontId="37" fillId="9" borderId="4" xfId="0" applyNumberFormat="1" applyFont="1" applyFill="1" applyBorder="1" applyAlignment="1" applyProtection="1">
      <alignment horizontal="right" vertical="center" wrapText="1"/>
      <protection locked="0"/>
    </xf>
    <xf numFmtId="0" fontId="28" fillId="9" borderId="5" xfId="0" applyFont="1" applyFill="1" applyBorder="1" applyAlignment="1" applyProtection="1">
      <alignment vertical="center" wrapText="1"/>
      <protection locked="0"/>
    </xf>
    <xf numFmtId="0" fontId="28" fillId="0" borderId="0" xfId="0" applyFont="1" applyProtection="1">
      <protection locked="0"/>
    </xf>
    <xf numFmtId="167" fontId="37" fillId="10" borderId="3" xfId="0" applyNumberFormat="1" applyFont="1" applyFill="1" applyBorder="1" applyAlignment="1" applyProtection="1">
      <alignment horizontal="left" vertical="center"/>
      <protection locked="0"/>
    </xf>
    <xf numFmtId="0" fontId="28" fillId="10" borderId="4" xfId="0" applyFont="1" applyFill="1" applyBorder="1" applyAlignment="1" applyProtection="1">
      <alignment horizontal="left" vertical="center" wrapText="1"/>
      <protection locked="0"/>
    </xf>
    <xf numFmtId="0" fontId="37" fillId="10" borderId="4" xfId="0" applyNumberFormat="1" applyFont="1" applyFill="1" applyBorder="1" applyAlignment="1" applyProtection="1">
      <alignment horizontal="left" vertical="center" wrapText="1"/>
      <protection locked="0"/>
    </xf>
    <xf numFmtId="164" fontId="37" fillId="10" borderId="4" xfId="0" applyNumberFormat="1" applyFont="1" applyFill="1" applyBorder="1" applyAlignment="1" applyProtection="1">
      <alignment horizontal="right" vertical="center" wrapText="1"/>
      <protection locked="0"/>
    </xf>
    <xf numFmtId="0" fontId="28" fillId="10" borderId="5" xfId="0" applyFont="1" applyFill="1" applyBorder="1" applyAlignment="1" applyProtection="1">
      <alignment horizontal="left" vertical="center" wrapText="1"/>
      <protection locked="0"/>
    </xf>
    <xf numFmtId="167" fontId="37" fillId="10" borderId="3" xfId="0" applyNumberFormat="1" applyFont="1" applyFill="1" applyBorder="1" applyAlignment="1" applyProtection="1">
      <alignment vertical="center"/>
      <protection locked="0"/>
    </xf>
    <xf numFmtId="0" fontId="25" fillId="3" borderId="0" xfId="0" applyFont="1" applyFill="1" applyBorder="1" applyAlignment="1" applyProtection="1">
      <alignment horizontal="left" vertical="center" readingOrder="1"/>
    </xf>
    <xf numFmtId="166" fontId="25" fillId="3" borderId="0" xfId="0" applyNumberFormat="1" applyFont="1" applyFill="1" applyBorder="1" applyAlignment="1" applyProtection="1">
      <alignment horizontal="left" vertical="center" wrapText="1"/>
    </xf>
    <xf numFmtId="1" fontId="25" fillId="3" borderId="0" xfId="0" applyNumberFormat="1" applyFont="1" applyFill="1" applyBorder="1" applyAlignment="1" applyProtection="1">
      <alignment horizontal="center" vertical="center" wrapText="1"/>
    </xf>
    <xf numFmtId="166" fontId="38" fillId="3" borderId="0" xfId="0" applyNumberFormat="1" applyFont="1" applyFill="1" applyBorder="1" applyAlignment="1" applyProtection="1">
      <alignment horizontal="center" vertical="center" wrapText="1"/>
    </xf>
    <xf numFmtId="0" fontId="26" fillId="0" borderId="0" xfId="0" applyFont="1" applyBorder="1" applyProtection="1"/>
    <xf numFmtId="166" fontId="25" fillId="8" borderId="0" xfId="0" applyNumberFormat="1" applyFont="1" applyFill="1" applyBorder="1" applyAlignment="1" applyProtection="1">
      <alignment horizontal="left" vertical="center" wrapText="1"/>
    </xf>
    <xf numFmtId="1" fontId="25" fillId="8" borderId="0" xfId="0" applyNumberFormat="1" applyFont="1" applyFill="1" applyBorder="1" applyAlignment="1" applyProtection="1">
      <alignment horizontal="center" vertical="center" wrapText="1"/>
    </xf>
    <xf numFmtId="0" fontId="39" fillId="0" borderId="0" xfId="0" applyFont="1" applyBorder="1" applyProtection="1"/>
    <xf numFmtId="166" fontId="40"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wrapText="1"/>
    </xf>
    <xf numFmtId="0" fontId="28" fillId="0" borderId="0" xfId="0" applyFont="1" applyBorder="1" applyAlignment="1" applyProtection="1">
      <alignment wrapText="1"/>
    </xf>
    <xf numFmtId="0" fontId="41" fillId="0" borderId="0" xfId="0" applyFont="1" applyBorder="1" applyAlignment="1" applyProtection="1">
      <alignment wrapText="1"/>
    </xf>
    <xf numFmtId="0" fontId="42" fillId="0" borderId="0" xfId="0" applyFont="1" applyBorder="1" applyAlignment="1" applyProtection="1">
      <alignment wrapText="1"/>
    </xf>
    <xf numFmtId="0" fontId="28" fillId="0" borderId="0" xfId="0" applyFont="1" applyBorder="1" applyAlignment="1" applyProtection="1">
      <alignment vertical="center"/>
    </xf>
    <xf numFmtId="0" fontId="42" fillId="0" borderId="0" xfId="0" applyFont="1" applyFill="1" applyBorder="1" applyAlignment="1" applyProtection="1">
      <alignment wrapText="1"/>
    </xf>
    <xf numFmtId="0" fontId="28" fillId="0" borderId="0" xfId="0" applyFont="1" applyFill="1" applyBorder="1" applyAlignment="1" applyProtection="1">
      <alignment wrapText="1"/>
    </xf>
    <xf numFmtId="0" fontId="41" fillId="0" borderId="0" xfId="0" applyFont="1" applyBorder="1" applyProtection="1"/>
    <xf numFmtId="0" fontId="28" fillId="0" borderId="0" xfId="0" applyFont="1" applyFill="1" applyBorder="1" applyAlignment="1" applyProtection="1">
      <alignment vertical="center"/>
    </xf>
    <xf numFmtId="0" fontId="28" fillId="0" borderId="0" xfId="0" applyFont="1" applyBorder="1" applyAlignment="1" applyProtection="1"/>
    <xf numFmtId="0" fontId="28" fillId="0" borderId="0" xfId="0" applyFont="1" applyBorder="1" applyAlignment="1" applyProtection="1">
      <alignment horizontal="justify" vertical="center"/>
    </xf>
    <xf numFmtId="167" fontId="10" fillId="10" borderId="3" xfId="0" applyNumberFormat="1" applyFont="1" applyFill="1" applyBorder="1" applyAlignment="1" applyProtection="1">
      <alignment horizontal="left" vertical="center"/>
      <protection locked="0"/>
    </xf>
    <xf numFmtId="0" fontId="10" fillId="10" borderId="4" xfId="0" applyFont="1" applyFill="1" applyBorder="1" applyAlignment="1" applyProtection="1">
      <alignment vertical="center"/>
      <protection locked="0"/>
    </xf>
    <xf numFmtId="167" fontId="10" fillId="10" borderId="10" xfId="0" applyNumberFormat="1" applyFont="1" applyFill="1" applyBorder="1" applyAlignment="1" applyProtection="1">
      <alignment horizontal="left" vertical="center"/>
      <protection locked="0"/>
    </xf>
    <xf numFmtId="164" fontId="10" fillId="10" borderId="11" xfId="0" applyNumberFormat="1" applyFont="1" applyFill="1" applyBorder="1" applyAlignment="1" applyProtection="1">
      <alignment vertical="center" wrapText="1"/>
      <protection locked="0"/>
    </xf>
    <xf numFmtId="0" fontId="10" fillId="10" borderId="11" xfId="0" applyFont="1" applyFill="1" applyBorder="1" applyAlignment="1" applyProtection="1">
      <alignment vertical="center" wrapText="1"/>
      <protection locked="0"/>
    </xf>
    <xf numFmtId="0" fontId="10" fillId="10" borderId="12" xfId="0" applyFont="1" applyFill="1" applyBorder="1" applyAlignment="1" applyProtection="1">
      <alignment vertical="center" wrapText="1"/>
      <protection locked="0"/>
    </xf>
    <xf numFmtId="167" fontId="10" fillId="10" borderId="13" xfId="0" applyNumberFormat="1" applyFont="1" applyFill="1" applyBorder="1" applyAlignment="1" applyProtection="1">
      <alignment vertical="center"/>
      <protection locked="0"/>
    </xf>
    <xf numFmtId="164" fontId="10" fillId="10" borderId="14" xfId="0" applyNumberFormat="1" applyFont="1" applyFill="1" applyBorder="1" applyAlignment="1" applyProtection="1">
      <alignment vertical="center" wrapText="1"/>
      <protection locked="0"/>
    </xf>
    <xf numFmtId="0" fontId="10" fillId="10" borderId="14" xfId="0" applyFont="1" applyFill="1" applyBorder="1" applyAlignment="1" applyProtection="1">
      <alignment vertical="center" wrapText="1"/>
      <protection locked="0"/>
    </xf>
    <xf numFmtId="0" fontId="10" fillId="10" borderId="15" xfId="0" applyFont="1" applyFill="1" applyBorder="1" applyAlignment="1" applyProtection="1">
      <alignment vertical="center" wrapText="1"/>
      <protection locked="0"/>
    </xf>
    <xf numFmtId="167" fontId="10" fillId="10" borderId="13" xfId="0" applyNumberFormat="1" applyFont="1" applyFill="1" applyBorder="1" applyAlignment="1" applyProtection="1">
      <alignment horizontal="left" vertical="center"/>
      <protection locked="0"/>
    </xf>
    <xf numFmtId="0" fontId="0" fillId="10" borderId="4" xfId="0" applyFont="1" applyFill="1" applyBorder="1" applyAlignment="1" applyProtection="1">
      <alignment vertical="center" wrapText="1"/>
    </xf>
    <xf numFmtId="167" fontId="10" fillId="10" borderId="3" xfId="0" applyNumberFormat="1" applyFont="1" applyFill="1" applyBorder="1" applyAlignment="1" applyProtection="1">
      <alignment horizontal="right" vertical="center"/>
      <protection locked="0"/>
    </xf>
    <xf numFmtId="0" fontId="10" fillId="11" borderId="0" xfId="0" applyFont="1" applyFill="1" applyBorder="1" applyProtection="1"/>
    <xf numFmtId="0" fontId="12" fillId="11" borderId="0" xfId="0" applyFont="1" applyFill="1" applyBorder="1" applyAlignment="1" applyProtection="1">
      <alignment wrapText="1"/>
    </xf>
    <xf numFmtId="0" fontId="10" fillId="11" borderId="0" xfId="0" applyFont="1" applyFill="1" applyBorder="1" applyAlignment="1" applyProtection="1">
      <alignment vertical="center"/>
    </xf>
    <xf numFmtId="0" fontId="10" fillId="11" borderId="0" xfId="0" applyFont="1" applyFill="1" applyBorder="1" applyProtection="1">
      <protection locked="0"/>
    </xf>
    <xf numFmtId="0" fontId="10" fillId="11" borderId="4" xfId="0" applyFont="1" applyFill="1" applyBorder="1" applyAlignment="1" applyProtection="1">
      <alignment vertical="center" wrapText="1"/>
      <protection locked="0"/>
    </xf>
    <xf numFmtId="0" fontId="10" fillId="11" borderId="0" xfId="0" applyFont="1" applyFill="1" applyBorder="1" applyAlignment="1" applyProtection="1">
      <alignment wrapText="1"/>
    </xf>
    <xf numFmtId="0" fontId="10" fillId="11" borderId="0" xfId="0" applyFont="1" applyFill="1" applyProtection="1"/>
    <xf numFmtId="0" fontId="10" fillId="0" borderId="0" xfId="0" applyFont="1" applyFill="1" applyBorder="1" applyAlignment="1" applyProtection="1">
      <alignment horizontal="center" vertical="center" wrapText="1" readingOrder="1"/>
    </xf>
    <xf numFmtId="0" fontId="9" fillId="10" borderId="2" xfId="0" applyFont="1" applyFill="1" applyBorder="1" applyAlignment="1" applyProtection="1">
      <alignment horizontal="left" vertical="center" wrapText="1" readingOrder="1"/>
      <protection locked="0"/>
    </xf>
    <xf numFmtId="0" fontId="8" fillId="0" borderId="6" xfId="0" applyFont="1" applyFill="1" applyBorder="1" applyAlignment="1" applyProtection="1">
      <alignment horizontal="left" vertical="center"/>
    </xf>
    <xf numFmtId="0" fontId="17" fillId="2" borderId="0" xfId="0" applyFont="1" applyFill="1" applyBorder="1" applyAlignment="1" applyProtection="1">
      <alignment horizontal="center" vertical="center"/>
    </xf>
    <xf numFmtId="0" fontId="24" fillId="10" borderId="2" xfId="0" applyFont="1" applyFill="1" applyBorder="1" applyAlignment="1" applyProtection="1">
      <alignment horizontal="left" vertical="center" wrapText="1" readingOrder="1"/>
      <protection locked="0"/>
    </xf>
    <xf numFmtId="167" fontId="24" fillId="10" borderId="2" xfId="0" applyNumberFormat="1" applyFont="1" applyFill="1" applyBorder="1" applyAlignment="1" applyProtection="1">
      <alignment horizontal="left" vertical="center" wrapText="1" readingOrder="1"/>
      <protection locked="0"/>
    </xf>
    <xf numFmtId="167" fontId="8" fillId="0" borderId="2" xfId="0" applyNumberFormat="1" applyFont="1" applyBorder="1" applyAlignment="1" applyProtection="1">
      <alignment horizontal="left" vertical="center" wrapText="1" readingOrder="1"/>
    </xf>
    <xf numFmtId="0" fontId="23" fillId="3" borderId="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5"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38" fillId="3"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readingOrder="1"/>
    </xf>
    <xf numFmtId="0" fontId="27" fillId="2" borderId="0" xfId="0" applyFont="1" applyFill="1" applyBorder="1" applyAlignment="1" applyProtection="1">
      <alignment horizontal="center" vertical="center"/>
    </xf>
    <xf numFmtId="0" fontId="33"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167" fontId="30" fillId="0" borderId="2" xfId="0" applyNumberFormat="1" applyFont="1" applyBorder="1" applyAlignment="1" applyProtection="1">
      <alignment horizontal="left" vertical="center" wrapText="1" readingOrder="1"/>
    </xf>
    <xf numFmtId="0" fontId="31" fillId="10" borderId="2" xfId="0" applyFont="1" applyFill="1" applyBorder="1" applyAlignment="1" applyProtection="1">
      <alignment horizontal="left" vertical="center" wrapText="1" readingOrder="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CCFFCC"/>
      <color rgb="FFCCFF66"/>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5" customWidth="1"/>
    <col min="2" max="2" width="21.5703125" style="15" customWidth="1"/>
    <col min="3" max="3" width="33.5703125" style="15" customWidth="1"/>
    <col min="4" max="4" width="4.42578125" style="15" customWidth="1"/>
    <col min="5" max="5" width="29" style="15" customWidth="1"/>
    <col min="6" max="6" width="19" style="15" customWidth="1"/>
    <col min="7" max="7" width="42" style="15" customWidth="1"/>
    <col min="8" max="11" width="9.140625" style="15" hidden="1" customWidth="1"/>
    <col min="12" max="16384" width="9.140625" style="15" hidden="1"/>
  </cols>
  <sheetData>
    <row r="1" spans="1:11" ht="26.25" customHeight="1" x14ac:dyDescent="0.2">
      <c r="A1" s="182" t="s">
        <v>2</v>
      </c>
      <c r="B1" s="182"/>
      <c r="C1" s="182"/>
      <c r="D1" s="182"/>
      <c r="E1" s="182"/>
      <c r="F1" s="182"/>
      <c r="G1" s="38"/>
      <c r="H1" s="38"/>
      <c r="I1" s="38"/>
      <c r="J1" s="38"/>
      <c r="K1" s="38"/>
    </row>
    <row r="2" spans="1:11" ht="21" customHeight="1" x14ac:dyDescent="0.2">
      <c r="A2" s="3" t="s">
        <v>3</v>
      </c>
      <c r="B2" s="183" t="s">
        <v>124</v>
      </c>
      <c r="C2" s="183"/>
      <c r="D2" s="183"/>
      <c r="E2" s="183"/>
      <c r="F2" s="183"/>
      <c r="G2" s="38"/>
      <c r="H2" s="38"/>
      <c r="I2" s="38"/>
      <c r="J2" s="38"/>
      <c r="K2" s="38"/>
    </row>
    <row r="3" spans="1:11" ht="21" customHeight="1" x14ac:dyDescent="0.2">
      <c r="A3" s="3" t="s">
        <v>4</v>
      </c>
      <c r="B3" s="183" t="s">
        <v>125</v>
      </c>
      <c r="C3" s="183"/>
      <c r="D3" s="183"/>
      <c r="E3" s="183"/>
      <c r="F3" s="183"/>
      <c r="G3" s="38"/>
      <c r="H3" s="38"/>
      <c r="I3" s="38"/>
      <c r="J3" s="38"/>
      <c r="K3" s="38"/>
    </row>
    <row r="4" spans="1:11" ht="21" customHeight="1" x14ac:dyDescent="0.2">
      <c r="A4" s="3" t="s">
        <v>5</v>
      </c>
      <c r="B4" s="184">
        <v>44013</v>
      </c>
      <c r="C4" s="184"/>
      <c r="D4" s="184"/>
      <c r="E4" s="184"/>
      <c r="F4" s="184"/>
      <c r="G4" s="38"/>
      <c r="H4" s="38"/>
      <c r="I4" s="38"/>
      <c r="J4" s="38"/>
      <c r="K4" s="38"/>
    </row>
    <row r="5" spans="1:11" ht="21" customHeight="1" x14ac:dyDescent="0.2">
      <c r="A5" s="3" t="s">
        <v>6</v>
      </c>
      <c r="B5" s="184">
        <v>44377</v>
      </c>
      <c r="C5" s="184"/>
      <c r="D5" s="184"/>
      <c r="E5" s="184"/>
      <c r="F5" s="184"/>
      <c r="G5" s="38"/>
      <c r="H5" s="38"/>
      <c r="I5" s="38"/>
      <c r="J5" s="38"/>
      <c r="K5" s="38"/>
    </row>
    <row r="6" spans="1:11" ht="21" customHeight="1" x14ac:dyDescent="0.2">
      <c r="A6" s="3" t="s">
        <v>7</v>
      </c>
      <c r="B6" s="181" t="str">
        <f>IF(AND(Travel!B7&lt;&gt;A30,Hospitality!B7&lt;&gt;A30,'All other expenses'!B7&lt;&gt;A30,'Gifts and benefits'!B7&lt;&gt;A30),A31,IF(AND(Travel!B7=A30,Hospitality!B7=A30,'All other expenses'!B7=A30,'Gifts and benefits'!B7=A30),A33,A32))</f>
        <v>Data and totals checked on all sheets</v>
      </c>
      <c r="C6" s="181"/>
      <c r="D6" s="181"/>
      <c r="E6" s="181"/>
      <c r="F6" s="181"/>
      <c r="G6" s="27"/>
      <c r="H6" s="38"/>
      <c r="I6" s="38"/>
      <c r="J6" s="38"/>
      <c r="K6" s="38"/>
    </row>
    <row r="7" spans="1:11" ht="21" customHeight="1" x14ac:dyDescent="0.2">
      <c r="A7" s="3" t="s">
        <v>8</v>
      </c>
      <c r="B7" s="180" t="s">
        <v>40</v>
      </c>
      <c r="C7" s="180"/>
      <c r="D7" s="180"/>
      <c r="E7" s="180"/>
      <c r="F7" s="180"/>
      <c r="G7" s="27"/>
      <c r="H7" s="38"/>
      <c r="I7" s="38"/>
      <c r="J7" s="38"/>
      <c r="K7" s="38"/>
    </row>
    <row r="8" spans="1:11" ht="21" customHeight="1" x14ac:dyDescent="0.2">
      <c r="A8" s="3" t="s">
        <v>10</v>
      </c>
      <c r="B8" s="180" t="s">
        <v>172</v>
      </c>
      <c r="C8" s="180"/>
      <c r="D8" s="180"/>
      <c r="E8" s="180"/>
      <c r="F8" s="180"/>
      <c r="G8" s="27"/>
      <c r="H8" s="38"/>
      <c r="I8" s="38"/>
      <c r="J8" s="38"/>
      <c r="K8" s="38"/>
    </row>
    <row r="9" spans="1:11" ht="66.75" customHeight="1" x14ac:dyDescent="0.2">
      <c r="A9" s="179" t="s">
        <v>11</v>
      </c>
      <c r="B9" s="179"/>
      <c r="C9" s="179"/>
      <c r="D9" s="179"/>
      <c r="E9" s="179"/>
      <c r="F9" s="179"/>
      <c r="G9" s="27"/>
      <c r="H9" s="38"/>
      <c r="I9" s="38"/>
      <c r="J9" s="38"/>
      <c r="K9" s="38"/>
    </row>
    <row r="10" spans="1:11" s="99" customFormat="1" ht="36" customHeight="1" x14ac:dyDescent="0.2">
      <c r="A10" s="93" t="s">
        <v>12</v>
      </c>
      <c r="B10" s="94" t="s">
        <v>13</v>
      </c>
      <c r="C10" s="94" t="s">
        <v>14</v>
      </c>
      <c r="D10" s="95"/>
      <c r="E10" s="96" t="s">
        <v>1</v>
      </c>
      <c r="F10" s="97" t="s">
        <v>15</v>
      </c>
      <c r="G10" s="98"/>
      <c r="H10" s="98"/>
      <c r="I10" s="98"/>
      <c r="J10" s="98"/>
      <c r="K10" s="98"/>
    </row>
    <row r="11" spans="1:11" ht="27.75" customHeight="1" x14ac:dyDescent="0.2">
      <c r="A11" s="9" t="s">
        <v>16</v>
      </c>
      <c r="B11" s="64">
        <f>B15+B16+B17</f>
        <v>2847.3700000000003</v>
      </c>
      <c r="C11" s="71" t="str">
        <f>IF(Travel!B6="",A34,Travel!B6)</f>
        <v>Figures exclude GST</v>
      </c>
      <c r="D11" s="7"/>
      <c r="E11" s="9" t="s">
        <v>17</v>
      </c>
      <c r="F11" s="48">
        <f>'Gifts and benefits'!C27</f>
        <v>6</v>
      </c>
      <c r="G11" s="39"/>
      <c r="H11" s="39"/>
      <c r="I11" s="39"/>
      <c r="J11" s="39"/>
      <c r="K11" s="39"/>
    </row>
    <row r="12" spans="1:11" ht="27.75" customHeight="1" x14ac:dyDescent="0.2">
      <c r="A12" s="9" t="s">
        <v>0</v>
      </c>
      <c r="B12" s="64">
        <f>Hospitality!B25</f>
        <v>627.4</v>
      </c>
      <c r="C12" s="71" t="str">
        <f>IF(Hospitality!B6="",A34,Hospitality!B6)</f>
        <v>Figures exclude GST</v>
      </c>
      <c r="D12" s="7"/>
      <c r="E12" s="9" t="s">
        <v>18</v>
      </c>
      <c r="F12" s="48">
        <f>'Gifts and benefits'!C28</f>
        <v>5</v>
      </c>
      <c r="G12" s="39"/>
      <c r="H12" s="39"/>
      <c r="I12" s="39"/>
      <c r="J12" s="39"/>
      <c r="K12" s="39"/>
    </row>
    <row r="13" spans="1:11" ht="27.75" customHeight="1" x14ac:dyDescent="0.2">
      <c r="A13" s="9" t="s">
        <v>19</v>
      </c>
      <c r="B13" s="64">
        <f>'All other expenses'!B20</f>
        <v>3458.46</v>
      </c>
      <c r="C13" s="71" t="str">
        <f>IF('All other expenses'!B6="",A34,'All other expenses'!B6)</f>
        <v>Figures exclude GST</v>
      </c>
      <c r="D13" s="7"/>
      <c r="E13" s="9" t="s">
        <v>20</v>
      </c>
      <c r="F13" s="48">
        <f>'Gifts and benefits'!C29</f>
        <v>1</v>
      </c>
      <c r="G13" s="38"/>
      <c r="H13" s="38"/>
      <c r="I13" s="38"/>
      <c r="J13" s="38"/>
      <c r="K13" s="38"/>
    </row>
    <row r="14" spans="1:11" ht="12.75" customHeight="1" x14ac:dyDescent="0.2">
      <c r="A14" s="8"/>
      <c r="B14" s="65"/>
      <c r="C14" s="72"/>
      <c r="D14" s="49"/>
      <c r="E14" s="7"/>
      <c r="F14" s="50"/>
      <c r="G14" s="22"/>
      <c r="H14" s="22"/>
      <c r="I14" s="22"/>
      <c r="J14" s="22"/>
      <c r="K14" s="22"/>
    </row>
    <row r="15" spans="1:11" ht="27.75" customHeight="1" x14ac:dyDescent="0.2">
      <c r="A15" s="10" t="s">
        <v>21</v>
      </c>
      <c r="B15" s="66">
        <f>Travel!B16</f>
        <v>0</v>
      </c>
      <c r="C15" s="73" t="str">
        <f>C11</f>
        <v>Figures exclude GST</v>
      </c>
      <c r="D15" s="7"/>
      <c r="E15" s="7"/>
      <c r="F15" s="50"/>
      <c r="G15" s="38"/>
      <c r="H15" s="38"/>
      <c r="I15" s="38"/>
      <c r="J15" s="38"/>
      <c r="K15" s="38"/>
    </row>
    <row r="16" spans="1:11" ht="27.75" customHeight="1" x14ac:dyDescent="0.2">
      <c r="A16" s="10" t="s">
        <v>22</v>
      </c>
      <c r="B16" s="66">
        <f>Travel!B64</f>
        <v>2688.4700000000003</v>
      </c>
      <c r="C16" s="73" t="str">
        <f>C11</f>
        <v>Figures exclude GST</v>
      </c>
      <c r="D16" s="51"/>
      <c r="E16" s="7"/>
      <c r="F16" s="52"/>
      <c r="G16" s="38"/>
      <c r="H16" s="38"/>
      <c r="I16" s="38"/>
      <c r="J16" s="38"/>
      <c r="K16" s="38"/>
    </row>
    <row r="17" spans="1:11" ht="27.75" customHeight="1" x14ac:dyDescent="0.2">
      <c r="A17" s="10" t="s">
        <v>23</v>
      </c>
      <c r="B17" s="66">
        <f>Travel!B90</f>
        <v>158.89999999999998</v>
      </c>
      <c r="C17" s="73" t="str">
        <f>C11</f>
        <v>Figures exclude GST</v>
      </c>
      <c r="D17" s="7"/>
      <c r="E17" s="7"/>
      <c r="F17" s="52"/>
      <c r="G17" s="38"/>
      <c r="H17" s="38"/>
      <c r="I17" s="38"/>
      <c r="J17" s="38"/>
      <c r="K17" s="38"/>
    </row>
    <row r="18" spans="1:11" ht="27.75" customHeight="1" x14ac:dyDescent="0.2">
      <c r="A18" s="23"/>
      <c r="B18" s="18"/>
      <c r="C18" s="23"/>
      <c r="D18" s="6"/>
      <c r="E18" s="6"/>
      <c r="F18" s="53"/>
      <c r="G18" s="54"/>
      <c r="H18" s="54"/>
      <c r="I18" s="54"/>
      <c r="J18" s="54"/>
      <c r="K18" s="54"/>
    </row>
    <row r="19" spans="1:11" x14ac:dyDescent="0.2">
      <c r="A19" s="44" t="s">
        <v>24</v>
      </c>
      <c r="B19" s="21"/>
      <c r="C19" s="22"/>
      <c r="D19" s="23"/>
      <c r="E19" s="23"/>
      <c r="F19" s="23"/>
      <c r="G19" s="23"/>
      <c r="H19" s="23"/>
      <c r="I19" s="23"/>
      <c r="J19" s="23"/>
      <c r="K19" s="23"/>
    </row>
    <row r="20" spans="1:11" x14ac:dyDescent="0.2">
      <c r="A20" s="19" t="s">
        <v>25</v>
      </c>
      <c r="B20" s="45"/>
      <c r="C20" s="45"/>
      <c r="D20" s="22"/>
      <c r="E20" s="22"/>
      <c r="F20" s="22"/>
      <c r="G20" s="23"/>
      <c r="H20" s="23"/>
      <c r="I20" s="23"/>
      <c r="J20" s="23"/>
      <c r="K20" s="23"/>
    </row>
    <row r="21" spans="1:11" ht="12.75" customHeight="1" x14ac:dyDescent="0.2">
      <c r="A21" s="19" t="s">
        <v>26</v>
      </c>
      <c r="B21" s="45"/>
      <c r="C21" s="45"/>
      <c r="D21" s="16"/>
      <c r="E21" s="23"/>
      <c r="F21" s="23"/>
      <c r="G21" s="23"/>
      <c r="H21" s="23"/>
      <c r="I21" s="23"/>
      <c r="J21" s="23"/>
      <c r="K21" s="23"/>
    </row>
    <row r="22" spans="1:11" ht="12.75" customHeight="1" x14ac:dyDescent="0.2">
      <c r="A22" s="19" t="s">
        <v>27</v>
      </c>
      <c r="B22" s="45"/>
      <c r="C22" s="45"/>
      <c r="D22" s="16"/>
      <c r="E22" s="23"/>
      <c r="F22" s="23"/>
      <c r="G22" s="23"/>
      <c r="H22" s="23"/>
      <c r="I22" s="23"/>
      <c r="J22" s="23"/>
      <c r="K22" s="23"/>
    </row>
    <row r="23" spans="1:11" ht="12.75" customHeight="1" x14ac:dyDescent="0.2">
      <c r="A23" s="19" t="s">
        <v>28</v>
      </c>
      <c r="B23" s="45"/>
      <c r="C23" s="45"/>
      <c r="D23" s="16"/>
      <c r="E23" s="23"/>
      <c r="F23" s="23"/>
      <c r="G23" s="23"/>
      <c r="H23" s="23"/>
      <c r="I23" s="23"/>
      <c r="J23" s="23"/>
      <c r="K23" s="23"/>
    </row>
    <row r="24" spans="1:11" x14ac:dyDescent="0.2">
      <c r="A24" s="33"/>
      <c r="B24" s="23"/>
      <c r="C24" s="23"/>
      <c r="D24" s="23"/>
      <c r="E24" s="23"/>
      <c r="F24" s="38"/>
      <c r="G24" s="38"/>
      <c r="H24" s="38"/>
      <c r="I24" s="38"/>
      <c r="J24" s="38"/>
      <c r="K24" s="38"/>
    </row>
    <row r="25" spans="1:11" hidden="1" x14ac:dyDescent="0.2">
      <c r="A25" s="13" t="s">
        <v>29</v>
      </c>
      <c r="B25" s="14"/>
      <c r="C25" s="14"/>
      <c r="D25" s="14"/>
      <c r="E25" s="14"/>
      <c r="F25" s="14"/>
      <c r="G25" s="38"/>
      <c r="H25" s="38"/>
      <c r="I25" s="38"/>
      <c r="J25" s="38"/>
      <c r="K25" s="38"/>
    </row>
    <row r="26" spans="1:11" ht="12.75" hidden="1" customHeight="1" x14ac:dyDescent="0.2">
      <c r="A26" s="12" t="s">
        <v>30</v>
      </c>
      <c r="B26" s="5"/>
      <c r="C26" s="5"/>
      <c r="D26" s="12"/>
      <c r="E26" s="12"/>
      <c r="F26" s="12"/>
      <c r="G26" s="38"/>
      <c r="H26" s="38"/>
      <c r="I26" s="38"/>
      <c r="J26" s="38"/>
      <c r="K26" s="38"/>
    </row>
    <row r="27" spans="1:11" hidden="1" x14ac:dyDescent="0.2">
      <c r="A27" s="11" t="s">
        <v>31</v>
      </c>
      <c r="B27" s="11"/>
      <c r="C27" s="11"/>
      <c r="D27" s="11"/>
      <c r="E27" s="11"/>
      <c r="F27" s="11"/>
      <c r="G27" s="38"/>
      <c r="H27" s="38"/>
      <c r="I27" s="38"/>
      <c r="J27" s="38"/>
      <c r="K27" s="38"/>
    </row>
    <row r="28" spans="1:11" hidden="1" x14ac:dyDescent="0.2">
      <c r="A28" s="11" t="s">
        <v>32</v>
      </c>
      <c r="B28" s="11"/>
      <c r="C28" s="11"/>
      <c r="D28" s="11"/>
      <c r="E28" s="11"/>
      <c r="F28" s="11"/>
      <c r="G28" s="38"/>
      <c r="H28" s="38"/>
      <c r="I28" s="38"/>
      <c r="J28" s="38"/>
      <c r="K28" s="38"/>
    </row>
    <row r="29" spans="1:11" hidden="1" x14ac:dyDescent="0.2">
      <c r="A29" s="12" t="s">
        <v>33</v>
      </c>
      <c r="B29" s="12"/>
      <c r="C29" s="12"/>
      <c r="D29" s="12"/>
      <c r="E29" s="12"/>
      <c r="F29" s="12"/>
      <c r="G29" s="38"/>
      <c r="H29" s="38"/>
      <c r="I29" s="38"/>
      <c r="J29" s="38"/>
      <c r="K29" s="38"/>
    </row>
    <row r="30" spans="1:11" hidden="1" x14ac:dyDescent="0.2">
      <c r="A30" s="12" t="s">
        <v>34</v>
      </c>
      <c r="B30" s="12"/>
      <c r="C30" s="12"/>
      <c r="D30" s="12"/>
      <c r="E30" s="12"/>
      <c r="F30" s="12"/>
      <c r="G30" s="38"/>
      <c r="H30" s="38"/>
      <c r="I30" s="38"/>
      <c r="J30" s="38"/>
      <c r="K30" s="38"/>
    </row>
    <row r="31" spans="1:11" hidden="1" x14ac:dyDescent="0.2">
      <c r="A31" s="11" t="s">
        <v>35</v>
      </c>
      <c r="B31" s="11"/>
      <c r="C31" s="11"/>
      <c r="D31" s="11"/>
      <c r="E31" s="11"/>
      <c r="F31" s="11"/>
      <c r="G31" s="38"/>
      <c r="H31" s="38"/>
      <c r="I31" s="38"/>
      <c r="J31" s="38"/>
      <c r="K31" s="38"/>
    </row>
    <row r="32" spans="1:11" hidden="1" x14ac:dyDescent="0.2">
      <c r="A32" s="11" t="s">
        <v>36</v>
      </c>
      <c r="B32" s="11"/>
      <c r="C32" s="11"/>
      <c r="D32" s="11"/>
      <c r="E32" s="11"/>
      <c r="F32" s="11"/>
      <c r="G32" s="38"/>
      <c r="H32" s="38"/>
      <c r="I32" s="38"/>
      <c r="J32" s="38"/>
      <c r="K32" s="38"/>
    </row>
    <row r="33" spans="1:11" hidden="1" x14ac:dyDescent="0.2">
      <c r="A33" s="11" t="s">
        <v>37</v>
      </c>
      <c r="B33" s="11"/>
      <c r="C33" s="11"/>
      <c r="D33" s="11"/>
      <c r="E33" s="11"/>
      <c r="F33" s="11"/>
      <c r="G33" s="38"/>
      <c r="H33" s="38"/>
      <c r="I33" s="38"/>
      <c r="J33" s="38"/>
      <c r="K33" s="38"/>
    </row>
    <row r="34" spans="1:11" hidden="1" x14ac:dyDescent="0.2">
      <c r="A34" s="12" t="s">
        <v>38</v>
      </c>
      <c r="B34" s="12"/>
      <c r="C34" s="12"/>
      <c r="D34" s="12"/>
      <c r="E34" s="12"/>
      <c r="F34" s="12"/>
      <c r="G34" s="38"/>
      <c r="H34" s="38"/>
      <c r="I34" s="38"/>
      <c r="J34" s="38"/>
      <c r="K34" s="38"/>
    </row>
    <row r="35" spans="1:11" hidden="1" x14ac:dyDescent="0.2">
      <c r="A35" s="12" t="s">
        <v>39</v>
      </c>
      <c r="B35" s="12"/>
      <c r="C35" s="12"/>
      <c r="D35" s="12"/>
      <c r="E35" s="12"/>
      <c r="F35" s="12"/>
      <c r="G35" s="38"/>
      <c r="H35" s="38"/>
      <c r="I35" s="38"/>
      <c r="J35" s="38"/>
      <c r="K35" s="38"/>
    </row>
    <row r="36" spans="1:11" hidden="1" x14ac:dyDescent="0.2">
      <c r="A36" s="69" t="s">
        <v>9</v>
      </c>
      <c r="B36" s="68"/>
      <c r="C36" s="68"/>
      <c r="D36" s="68"/>
      <c r="E36" s="68"/>
      <c r="F36" s="68"/>
      <c r="G36" s="38"/>
      <c r="H36" s="38"/>
      <c r="I36" s="38"/>
      <c r="J36" s="38"/>
      <c r="K36" s="38"/>
    </row>
    <row r="37" spans="1:11" hidden="1" x14ac:dyDescent="0.2">
      <c r="A37" s="69" t="s">
        <v>40</v>
      </c>
      <c r="B37" s="68"/>
      <c r="C37" s="68"/>
      <c r="D37" s="68"/>
      <c r="E37" s="68"/>
      <c r="F37" s="68"/>
      <c r="G37" s="38"/>
      <c r="H37" s="38"/>
      <c r="I37" s="38"/>
      <c r="J37" s="38"/>
      <c r="K37" s="38"/>
    </row>
    <row r="38" spans="1:11" hidden="1" x14ac:dyDescent="0.2">
      <c r="A38" s="69" t="s">
        <v>113</v>
      </c>
      <c r="B38" s="68"/>
      <c r="C38" s="68"/>
      <c r="D38" s="68"/>
      <c r="E38" s="68"/>
      <c r="F38" s="68"/>
      <c r="G38" s="38"/>
      <c r="H38" s="38"/>
      <c r="I38" s="38"/>
      <c r="J38" s="38"/>
      <c r="K38" s="38"/>
    </row>
    <row r="39" spans="1:11" hidden="1" x14ac:dyDescent="0.2">
      <c r="A39" s="55" t="s">
        <v>41</v>
      </c>
      <c r="B39" s="4"/>
      <c r="C39" s="4"/>
      <c r="D39" s="4"/>
      <c r="E39" s="4"/>
      <c r="F39" s="4"/>
      <c r="G39" s="38"/>
      <c r="H39" s="38"/>
      <c r="I39" s="38"/>
      <c r="J39" s="38"/>
      <c r="K39" s="38"/>
    </row>
    <row r="40" spans="1:11" hidden="1" x14ac:dyDescent="0.2">
      <c r="A40" s="56" t="s">
        <v>42</v>
      </c>
      <c r="B40" s="4"/>
      <c r="C40" s="4"/>
      <c r="D40" s="4"/>
      <c r="E40" s="4"/>
      <c r="F40" s="4"/>
      <c r="G40" s="38"/>
      <c r="H40" s="38"/>
      <c r="I40" s="38"/>
      <c r="J40" s="38"/>
      <c r="K40" s="38"/>
    </row>
    <row r="41" spans="1:11" hidden="1" x14ac:dyDescent="0.2">
      <c r="A41" s="56" t="s">
        <v>43</v>
      </c>
      <c r="B41" s="4"/>
      <c r="C41" s="4"/>
      <c r="D41" s="4"/>
      <c r="E41" s="4"/>
      <c r="F41" s="4"/>
      <c r="G41" s="38"/>
      <c r="H41" s="38"/>
      <c r="I41" s="38"/>
      <c r="J41" s="38"/>
      <c r="K41" s="38"/>
    </row>
    <row r="42" spans="1:11" hidden="1" x14ac:dyDescent="0.2">
      <c r="A42" s="56" t="s">
        <v>44</v>
      </c>
      <c r="B42" s="4"/>
      <c r="C42" s="4"/>
      <c r="D42" s="4"/>
      <c r="E42" s="4"/>
      <c r="F42" s="4"/>
      <c r="G42" s="38"/>
      <c r="H42" s="38"/>
      <c r="I42" s="38"/>
      <c r="J42" s="38"/>
      <c r="K42" s="38"/>
    </row>
    <row r="43" spans="1:11" hidden="1" x14ac:dyDescent="0.2">
      <c r="A43" s="56" t="s">
        <v>45</v>
      </c>
      <c r="B43" s="4"/>
      <c r="C43" s="4"/>
      <c r="D43" s="4"/>
      <c r="E43" s="4"/>
      <c r="F43" s="4"/>
      <c r="G43" s="38"/>
      <c r="H43" s="38"/>
      <c r="I43" s="38"/>
      <c r="J43" s="38"/>
      <c r="K43" s="38"/>
    </row>
    <row r="44" spans="1:11" hidden="1" x14ac:dyDescent="0.2">
      <c r="A44" s="56" t="s">
        <v>46</v>
      </c>
      <c r="B44" s="4"/>
      <c r="C44" s="4"/>
      <c r="D44" s="4"/>
      <c r="E44" s="4"/>
      <c r="F44" s="4"/>
      <c r="G44" s="38"/>
      <c r="H44" s="38"/>
      <c r="I44" s="38"/>
      <c r="J44" s="38"/>
      <c r="K44" s="38"/>
    </row>
    <row r="45" spans="1:11" hidden="1" x14ac:dyDescent="0.2">
      <c r="A45" s="70" t="s">
        <v>47</v>
      </c>
      <c r="B45" s="68"/>
      <c r="C45" s="68"/>
      <c r="D45" s="68"/>
      <c r="E45" s="68"/>
      <c r="F45" s="68"/>
      <c r="G45" s="38"/>
      <c r="H45" s="38"/>
      <c r="I45" s="38"/>
      <c r="J45" s="38"/>
      <c r="K45" s="38"/>
    </row>
    <row r="46" spans="1:11" hidden="1" x14ac:dyDescent="0.2">
      <c r="A46" s="68" t="s">
        <v>48</v>
      </c>
      <c r="B46" s="68"/>
      <c r="C46" s="68"/>
      <c r="D46" s="68"/>
      <c r="E46" s="68"/>
      <c r="F46" s="68"/>
      <c r="G46" s="38"/>
      <c r="H46" s="38"/>
      <c r="I46" s="38"/>
      <c r="J46" s="38"/>
      <c r="K46" s="38"/>
    </row>
    <row r="47" spans="1:11" hidden="1" x14ac:dyDescent="0.2">
      <c r="A47" s="57">
        <v>-20000</v>
      </c>
      <c r="B47" s="4"/>
      <c r="C47" s="4"/>
      <c r="D47" s="4"/>
      <c r="E47" s="4"/>
      <c r="F47" s="4"/>
      <c r="G47" s="38"/>
      <c r="H47" s="38"/>
      <c r="I47" s="38"/>
      <c r="J47" s="38"/>
      <c r="K47" s="38"/>
    </row>
    <row r="48" spans="1:11" ht="25.5" hidden="1" x14ac:dyDescent="0.2">
      <c r="A48" s="87" t="s">
        <v>49</v>
      </c>
      <c r="B48" s="68"/>
      <c r="C48" s="68"/>
      <c r="D48" s="68"/>
      <c r="E48" s="68"/>
      <c r="F48" s="68"/>
      <c r="G48" s="38"/>
      <c r="H48" s="38"/>
      <c r="I48" s="38"/>
      <c r="J48" s="38"/>
      <c r="K48" s="38"/>
    </row>
    <row r="49" spans="1:11" ht="25.5" hidden="1" x14ac:dyDescent="0.2">
      <c r="A49" s="87" t="s">
        <v>50</v>
      </c>
      <c r="B49" s="68"/>
      <c r="C49" s="68"/>
      <c r="D49" s="68"/>
      <c r="E49" s="68"/>
      <c r="F49" s="68"/>
      <c r="G49" s="38"/>
      <c r="H49" s="38"/>
      <c r="I49" s="38"/>
      <c r="J49" s="38"/>
      <c r="K49" s="38"/>
    </row>
    <row r="50" spans="1:11" ht="25.5" hidden="1" x14ac:dyDescent="0.2">
      <c r="A50" s="88" t="s">
        <v>51</v>
      </c>
      <c r="B50" s="4"/>
      <c r="C50" s="4"/>
      <c r="D50" s="4"/>
      <c r="E50" s="4"/>
      <c r="F50" s="4"/>
      <c r="G50" s="38"/>
      <c r="H50" s="38"/>
      <c r="I50" s="38"/>
      <c r="J50" s="38"/>
      <c r="K50" s="38"/>
    </row>
    <row r="51" spans="1:11" ht="25.5" hidden="1" x14ac:dyDescent="0.2">
      <c r="A51" s="88" t="s">
        <v>52</v>
      </c>
      <c r="B51" s="4"/>
      <c r="C51" s="4"/>
      <c r="D51" s="4"/>
      <c r="E51" s="4"/>
      <c r="F51" s="4"/>
      <c r="G51" s="38"/>
      <c r="H51" s="38"/>
      <c r="I51" s="38"/>
      <c r="J51" s="38"/>
      <c r="K51" s="38"/>
    </row>
    <row r="52" spans="1:11" ht="38.25" hidden="1" x14ac:dyDescent="0.2">
      <c r="A52" s="88" t="s">
        <v>53</v>
      </c>
      <c r="B52" s="78"/>
      <c r="C52" s="78"/>
      <c r="D52" s="86"/>
      <c r="E52" s="58"/>
      <c r="F52" s="58"/>
      <c r="G52" s="38"/>
      <c r="H52" s="38"/>
      <c r="I52" s="38"/>
      <c r="J52" s="38"/>
      <c r="K52" s="38"/>
    </row>
    <row r="53" spans="1:11" hidden="1" x14ac:dyDescent="0.2">
      <c r="A53" s="83" t="s">
        <v>54</v>
      </c>
      <c r="B53" s="84"/>
      <c r="C53" s="84"/>
      <c r="D53" s="77"/>
      <c r="E53" s="59"/>
      <c r="F53" s="59" t="b">
        <v>1</v>
      </c>
      <c r="G53" s="38"/>
      <c r="H53" s="38"/>
      <c r="I53" s="38"/>
      <c r="J53" s="38"/>
      <c r="K53" s="38"/>
    </row>
    <row r="54" spans="1:11" hidden="1" x14ac:dyDescent="0.2">
      <c r="A54" s="85" t="s">
        <v>55</v>
      </c>
      <c r="B54" s="83"/>
      <c r="C54" s="83"/>
      <c r="D54" s="83"/>
      <c r="E54" s="59"/>
      <c r="F54" s="59" t="b">
        <v>0</v>
      </c>
      <c r="G54" s="38"/>
      <c r="H54" s="38"/>
      <c r="I54" s="38"/>
      <c r="J54" s="38"/>
      <c r="K54" s="38"/>
    </row>
    <row r="55" spans="1:11" hidden="1" x14ac:dyDescent="0.2">
      <c r="A55" s="89"/>
      <c r="B55" s="79">
        <f>COUNT(Travel!B12:B15)</f>
        <v>1</v>
      </c>
      <c r="C55" s="79"/>
      <c r="D55" s="79">
        <f>COUNTIF(Travel!D12:D15,"*")</f>
        <v>1</v>
      </c>
      <c r="E55" s="80"/>
      <c r="F55" s="80" t="b">
        <f>MIN(B55,D55)=MAX(B55,D55)</f>
        <v>1</v>
      </c>
      <c r="G55" s="38"/>
      <c r="H55" s="38"/>
      <c r="I55" s="38"/>
      <c r="J55" s="38"/>
      <c r="K55" s="38"/>
    </row>
    <row r="56" spans="1:11" hidden="1" x14ac:dyDescent="0.2">
      <c r="A56" s="89" t="s">
        <v>56</v>
      </c>
      <c r="B56" s="79">
        <f>COUNT(Travel!B20:B63)</f>
        <v>36</v>
      </c>
      <c r="C56" s="79"/>
      <c r="D56" s="79">
        <f>COUNTIF(Travel!D20:D63,"*")</f>
        <v>36</v>
      </c>
      <c r="E56" s="80"/>
      <c r="F56" s="80" t="b">
        <f>MIN(B56,D56)=MAX(B56,D56)</f>
        <v>1</v>
      </c>
    </row>
    <row r="57" spans="1:11" hidden="1" x14ac:dyDescent="0.2">
      <c r="A57" s="90"/>
      <c r="B57" s="79">
        <f>COUNT(Travel!B68:B89)</f>
        <v>15</v>
      </c>
      <c r="C57" s="79"/>
      <c r="D57" s="79">
        <f>COUNTIF(Travel!D68:D89,"*")</f>
        <v>15</v>
      </c>
      <c r="E57" s="80"/>
      <c r="F57" s="80" t="b">
        <f>MIN(B57,D57)=MAX(B57,D57)</f>
        <v>1</v>
      </c>
    </row>
    <row r="58" spans="1:11" hidden="1" x14ac:dyDescent="0.2">
      <c r="A58" s="91" t="s">
        <v>57</v>
      </c>
      <c r="B58" s="81">
        <f>COUNT(Hospitality!B11:B24)</f>
        <v>11</v>
      </c>
      <c r="C58" s="81"/>
      <c r="D58" s="81">
        <f>COUNTIF(Hospitality!D11:D24,"*")</f>
        <v>11</v>
      </c>
      <c r="E58" s="82"/>
      <c r="F58" s="82" t="b">
        <f>MIN(B58,D58)=MAX(B58,D58)</f>
        <v>1</v>
      </c>
    </row>
    <row r="59" spans="1:11" hidden="1" x14ac:dyDescent="0.2">
      <c r="A59" s="92" t="s">
        <v>58</v>
      </c>
      <c r="B59" s="80">
        <f>COUNT('All other expenses'!B11:B19)</f>
        <v>6</v>
      </c>
      <c r="C59" s="80"/>
      <c r="D59" s="80">
        <f>COUNTIF('All other expenses'!D11:D19,"*")</f>
        <v>6</v>
      </c>
      <c r="E59" s="80"/>
      <c r="F59" s="80" t="b">
        <f>MIN(B59,D59)=MAX(B59,D59)</f>
        <v>1</v>
      </c>
    </row>
    <row r="60" spans="1:11" hidden="1" x14ac:dyDescent="0.2">
      <c r="A60" s="91" t="s">
        <v>59</v>
      </c>
      <c r="B60" s="81">
        <f>COUNTIF('Gifts and benefits'!B11:B26,"*")</f>
        <v>6</v>
      </c>
      <c r="C60" s="81">
        <f>COUNTIF('Gifts and benefits'!C11:C26,"*")</f>
        <v>6</v>
      </c>
      <c r="D60" s="81"/>
      <c r="E60" s="81">
        <f>COUNTA('Gifts and benefits'!E11:E26)</f>
        <v>6</v>
      </c>
      <c r="F60" s="82"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49"/>
  <sheetViews>
    <sheetView zoomScaleNormal="100" workbookViewId="0">
      <selection activeCell="A26" sqref="A26"/>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7.5703125" style="15" customWidth="1"/>
    <col min="7" max="9" width="9.140625" style="15" hidden="1" customWidth="1"/>
    <col min="10" max="13" width="0" style="15" hidden="1" customWidth="1"/>
    <col min="14" max="16384" width="9.140625" style="15" hidden="1"/>
  </cols>
  <sheetData>
    <row r="1" spans="1:6" ht="26.25" customHeight="1" x14ac:dyDescent="0.2">
      <c r="A1" s="182" t="s">
        <v>60</v>
      </c>
      <c r="B1" s="182"/>
      <c r="C1" s="182"/>
      <c r="D1" s="182"/>
      <c r="E1" s="182"/>
      <c r="F1" s="38"/>
    </row>
    <row r="2" spans="1:6" ht="21" customHeight="1" x14ac:dyDescent="0.2">
      <c r="A2" s="3" t="s">
        <v>3</v>
      </c>
      <c r="B2" s="185" t="str">
        <f>'Summary and sign-off'!B2:F2</f>
        <v>Classification Office</v>
      </c>
      <c r="C2" s="185"/>
      <c r="D2" s="185"/>
      <c r="E2" s="185"/>
      <c r="F2" s="38"/>
    </row>
    <row r="3" spans="1:6" ht="21" customHeight="1" x14ac:dyDescent="0.2">
      <c r="A3" s="3" t="s">
        <v>61</v>
      </c>
      <c r="B3" s="185" t="str">
        <f>'Summary and sign-off'!B3:F3</f>
        <v>David Shanks</v>
      </c>
      <c r="C3" s="185"/>
      <c r="D3" s="185"/>
      <c r="E3" s="185"/>
      <c r="F3" s="38"/>
    </row>
    <row r="4" spans="1:6" ht="21" customHeight="1" x14ac:dyDescent="0.2">
      <c r="A4" s="3" t="s">
        <v>62</v>
      </c>
      <c r="B4" s="185">
        <f>'Summary and sign-off'!B4:F4</f>
        <v>44013</v>
      </c>
      <c r="C4" s="185"/>
      <c r="D4" s="185"/>
      <c r="E4" s="185"/>
      <c r="F4" s="38"/>
    </row>
    <row r="5" spans="1:6" ht="21" customHeight="1" x14ac:dyDescent="0.2">
      <c r="A5" s="3" t="s">
        <v>63</v>
      </c>
      <c r="B5" s="185">
        <f>'Summary and sign-off'!B5:F5</f>
        <v>44377</v>
      </c>
      <c r="C5" s="185"/>
      <c r="D5" s="185"/>
      <c r="E5" s="185"/>
      <c r="F5" s="38"/>
    </row>
    <row r="6" spans="1:6" ht="21" customHeight="1" x14ac:dyDescent="0.2">
      <c r="A6" s="3" t="s">
        <v>64</v>
      </c>
      <c r="B6" s="180" t="s">
        <v>32</v>
      </c>
      <c r="C6" s="180"/>
      <c r="D6" s="180"/>
      <c r="E6" s="180"/>
      <c r="F6" s="38"/>
    </row>
    <row r="7" spans="1:6" ht="21" customHeight="1" x14ac:dyDescent="0.2">
      <c r="A7" s="3" t="s">
        <v>7</v>
      </c>
      <c r="B7" s="180" t="s">
        <v>34</v>
      </c>
      <c r="C7" s="180"/>
      <c r="D7" s="180"/>
      <c r="E7" s="180"/>
      <c r="F7" s="38"/>
    </row>
    <row r="8" spans="1:6" ht="36" customHeight="1" x14ac:dyDescent="0.2">
      <c r="A8" s="188" t="s">
        <v>65</v>
      </c>
      <c r="B8" s="189"/>
      <c r="C8" s="189"/>
      <c r="D8" s="189"/>
      <c r="E8" s="189"/>
      <c r="F8" s="18"/>
    </row>
    <row r="9" spans="1:6" ht="36" customHeight="1" x14ac:dyDescent="0.2">
      <c r="A9" s="190" t="s">
        <v>66</v>
      </c>
      <c r="B9" s="191"/>
      <c r="C9" s="191"/>
      <c r="D9" s="191"/>
      <c r="E9" s="191"/>
      <c r="F9" s="18"/>
    </row>
    <row r="10" spans="1:6" ht="24.75" customHeight="1" x14ac:dyDescent="0.2">
      <c r="A10" s="187" t="s">
        <v>67</v>
      </c>
      <c r="B10" s="192"/>
      <c r="C10" s="187"/>
      <c r="D10" s="187"/>
      <c r="E10" s="187"/>
      <c r="F10" s="39"/>
    </row>
    <row r="11" spans="1:6" ht="25.5" x14ac:dyDescent="0.2">
      <c r="A11" s="28" t="s">
        <v>68</v>
      </c>
      <c r="B11" s="28" t="s">
        <v>69</v>
      </c>
      <c r="C11" s="28" t="s">
        <v>70</v>
      </c>
      <c r="D11" s="28" t="s">
        <v>71</v>
      </c>
      <c r="E11" s="28" t="s">
        <v>72</v>
      </c>
      <c r="F11" s="40"/>
    </row>
    <row r="12" spans="1:6" s="60" customFormat="1" ht="4.1500000000000004" customHeight="1" x14ac:dyDescent="0.2">
      <c r="A12" s="100"/>
      <c r="B12" s="101"/>
      <c r="C12" s="102"/>
      <c r="D12" s="102"/>
      <c r="E12" s="103"/>
      <c r="F12" s="1"/>
    </row>
    <row r="13" spans="1:6" s="60" customFormat="1" x14ac:dyDescent="0.2">
      <c r="A13" s="115" t="s">
        <v>126</v>
      </c>
      <c r="B13" s="116">
        <v>0</v>
      </c>
      <c r="C13" s="117" t="s">
        <v>173</v>
      </c>
      <c r="D13" s="117" t="s">
        <v>126</v>
      </c>
      <c r="E13" s="118" t="s">
        <v>126</v>
      </c>
      <c r="F13" s="1"/>
    </row>
    <row r="14" spans="1:6" s="60" customFormat="1" x14ac:dyDescent="0.2">
      <c r="A14" s="115"/>
      <c r="B14" s="115"/>
      <c r="C14" s="115"/>
      <c r="D14" s="115"/>
      <c r="E14" s="115"/>
      <c r="F14" s="1"/>
    </row>
    <row r="15" spans="1:6" s="60" customFormat="1" ht="3" customHeight="1" x14ac:dyDescent="0.2">
      <c r="A15" s="107"/>
      <c r="B15" s="108"/>
      <c r="C15" s="109"/>
      <c r="D15" s="109"/>
      <c r="E15" s="110"/>
      <c r="F15" s="1"/>
    </row>
    <row r="16" spans="1:6" x14ac:dyDescent="0.2">
      <c r="A16" s="75" t="s">
        <v>73</v>
      </c>
      <c r="B16" s="76">
        <f>SUM(B12:B15)</f>
        <v>0</v>
      </c>
      <c r="C16" s="122" t="str">
        <f>IF(SUBTOTAL(3,B12:B15)=SUBTOTAL(103,B12:B15),'Summary and sign-off'!$A$48,'Summary and sign-off'!$A$49)</f>
        <v>Check - there are no hidden rows with data</v>
      </c>
      <c r="D16" s="186" t="str">
        <f>IF('Summary and sign-off'!F55='Summary and sign-off'!F54,'Summary and sign-off'!A51,'Summary and sign-off'!A50)</f>
        <v>Check - each entry provides sufficient information</v>
      </c>
      <c r="E16" s="186"/>
      <c r="F16" s="38"/>
    </row>
    <row r="17" spans="1:6" ht="10.5" customHeight="1" x14ac:dyDescent="0.2">
      <c r="A17" s="23"/>
      <c r="B17" s="18"/>
      <c r="C17" s="23"/>
      <c r="D17" s="23"/>
      <c r="E17" s="23"/>
      <c r="F17" s="23"/>
    </row>
    <row r="18" spans="1:6" ht="24.75" customHeight="1" x14ac:dyDescent="0.2">
      <c r="A18" s="187" t="s">
        <v>74</v>
      </c>
      <c r="B18" s="187"/>
      <c r="C18" s="187"/>
      <c r="D18" s="187"/>
      <c r="E18" s="187"/>
      <c r="F18" s="39"/>
    </row>
    <row r="19" spans="1:6" ht="25.5" x14ac:dyDescent="0.2">
      <c r="A19" s="28" t="s">
        <v>68</v>
      </c>
      <c r="B19" s="28" t="s">
        <v>13</v>
      </c>
      <c r="C19" s="28" t="s">
        <v>75</v>
      </c>
      <c r="D19" s="28" t="s">
        <v>71</v>
      </c>
      <c r="E19" s="28" t="s">
        <v>72</v>
      </c>
      <c r="F19" s="40"/>
    </row>
    <row r="20" spans="1:6" s="60" customFormat="1" ht="6" customHeight="1" x14ac:dyDescent="0.2">
      <c r="A20" s="100"/>
      <c r="B20" s="101"/>
      <c r="C20" s="102"/>
      <c r="D20" s="102"/>
      <c r="E20" s="103"/>
      <c r="F20" s="1"/>
    </row>
    <row r="21" spans="1:6" s="60" customFormat="1" x14ac:dyDescent="0.2">
      <c r="A21" s="115" t="s">
        <v>130</v>
      </c>
      <c r="B21" s="116">
        <v>363.47</v>
      </c>
      <c r="C21" s="160" t="s">
        <v>128</v>
      </c>
      <c r="D21" s="117" t="s">
        <v>131</v>
      </c>
      <c r="E21" s="118" t="s">
        <v>129</v>
      </c>
      <c r="F21" s="1"/>
    </row>
    <row r="22" spans="1:6" s="60" customFormat="1" ht="25.5" x14ac:dyDescent="0.2">
      <c r="A22" s="115"/>
      <c r="B22" s="116">
        <v>0</v>
      </c>
      <c r="C22" s="160"/>
      <c r="D22" s="117" t="s">
        <v>197</v>
      </c>
      <c r="E22" s="118"/>
      <c r="F22" s="1"/>
    </row>
    <row r="23" spans="1:6" s="60" customFormat="1" x14ac:dyDescent="0.2">
      <c r="A23" s="115"/>
      <c r="B23" s="116">
        <v>14.08</v>
      </c>
      <c r="C23" s="160"/>
      <c r="D23" s="117" t="s">
        <v>174</v>
      </c>
      <c r="E23" s="118"/>
      <c r="F23" s="1"/>
    </row>
    <row r="24" spans="1:6" s="60" customFormat="1" x14ac:dyDescent="0.2">
      <c r="A24" s="115"/>
      <c r="B24" s="116">
        <v>23.9</v>
      </c>
      <c r="C24" s="160"/>
      <c r="D24" s="117" t="s">
        <v>175</v>
      </c>
      <c r="E24" s="118"/>
      <c r="F24" s="1"/>
    </row>
    <row r="25" spans="1:6" s="60" customFormat="1" x14ac:dyDescent="0.2">
      <c r="A25" s="115"/>
      <c r="B25" s="116">
        <v>60.8</v>
      </c>
      <c r="C25" s="160"/>
      <c r="D25" s="117" t="s">
        <v>174</v>
      </c>
      <c r="E25" s="118"/>
      <c r="F25" s="1"/>
    </row>
    <row r="26" spans="1:6" s="60" customFormat="1" ht="13.5" thickBot="1" x14ac:dyDescent="0.25">
      <c r="A26" s="165"/>
      <c r="B26" s="166"/>
      <c r="C26" s="167"/>
      <c r="D26" s="167"/>
      <c r="E26" s="168"/>
      <c r="F26" s="1"/>
    </row>
    <row r="27" spans="1:6" s="60" customFormat="1" x14ac:dyDescent="0.2">
      <c r="A27" s="161">
        <v>44513</v>
      </c>
      <c r="B27" s="162">
        <v>346.08</v>
      </c>
      <c r="C27" s="163" t="s">
        <v>159</v>
      </c>
      <c r="D27" s="163" t="s">
        <v>131</v>
      </c>
      <c r="E27" s="164" t="s">
        <v>127</v>
      </c>
      <c r="F27" s="1"/>
    </row>
    <row r="28" spans="1:6" s="60" customFormat="1" x14ac:dyDescent="0.2">
      <c r="A28" s="159"/>
      <c r="B28" s="116">
        <v>37.159999999999997</v>
      </c>
      <c r="C28" s="117"/>
      <c r="D28" s="163" t="s">
        <v>164</v>
      </c>
      <c r="E28" s="118"/>
      <c r="F28" s="1"/>
    </row>
    <row r="29" spans="1:6" s="60" customFormat="1" x14ac:dyDescent="0.2">
      <c r="A29" s="159"/>
      <c r="B29" s="116">
        <v>17.16</v>
      </c>
      <c r="C29" s="117"/>
      <c r="D29" s="163" t="s">
        <v>165</v>
      </c>
      <c r="E29" s="118"/>
      <c r="F29" s="1"/>
    </row>
    <row r="30" spans="1:6" s="60" customFormat="1" x14ac:dyDescent="0.2">
      <c r="A30" s="159"/>
      <c r="B30" s="116">
        <v>81.5</v>
      </c>
      <c r="C30" s="117"/>
      <c r="D30" s="163" t="s">
        <v>165</v>
      </c>
      <c r="E30" s="118"/>
      <c r="F30" s="1"/>
    </row>
    <row r="31" spans="1:6" s="60" customFormat="1" x14ac:dyDescent="0.2">
      <c r="A31" s="159"/>
      <c r="B31" s="116">
        <v>22.19</v>
      </c>
      <c r="C31" s="117"/>
      <c r="D31" s="163" t="s">
        <v>164</v>
      </c>
      <c r="E31" s="118"/>
      <c r="F31" s="1"/>
    </row>
    <row r="32" spans="1:6" s="60" customFormat="1" x14ac:dyDescent="0.2">
      <c r="A32" s="159"/>
      <c r="B32" s="116">
        <v>36.659999999999997</v>
      </c>
      <c r="C32" s="117"/>
      <c r="D32" s="163" t="s">
        <v>164</v>
      </c>
      <c r="E32" s="118"/>
      <c r="F32" s="1"/>
    </row>
    <row r="33" spans="1:6" s="60" customFormat="1" ht="13.5" thickBot="1" x14ac:dyDescent="0.25">
      <c r="A33" s="169"/>
      <c r="B33" s="166"/>
      <c r="C33" s="167"/>
      <c r="D33" s="167"/>
      <c r="E33" s="168"/>
      <c r="F33" s="1"/>
    </row>
    <row r="34" spans="1:6" s="60" customFormat="1" ht="25.5" x14ac:dyDescent="0.2">
      <c r="A34" s="161" t="s">
        <v>133</v>
      </c>
      <c r="B34" s="116">
        <v>0</v>
      </c>
      <c r="C34" s="163" t="s">
        <v>134</v>
      </c>
      <c r="D34" s="163" t="s">
        <v>179</v>
      </c>
      <c r="E34" s="164" t="s">
        <v>129</v>
      </c>
      <c r="F34" s="1"/>
    </row>
    <row r="35" spans="1:6" s="60" customFormat="1" ht="25.5" x14ac:dyDescent="0.2">
      <c r="A35" s="159"/>
      <c r="B35" s="116">
        <v>0</v>
      </c>
      <c r="C35" s="117"/>
      <c r="D35" s="163" t="s">
        <v>196</v>
      </c>
      <c r="E35" s="118"/>
      <c r="F35" s="1"/>
    </row>
    <row r="36" spans="1:6" s="60" customFormat="1" ht="25.5" x14ac:dyDescent="0.2">
      <c r="A36" s="159"/>
      <c r="B36" s="116">
        <v>0</v>
      </c>
      <c r="C36" s="117"/>
      <c r="D36" s="163" t="s">
        <v>171</v>
      </c>
      <c r="E36" s="118"/>
      <c r="F36" s="1"/>
    </row>
    <row r="37" spans="1:6" s="60" customFormat="1" x14ac:dyDescent="0.2">
      <c r="A37" s="159"/>
      <c r="B37" s="116">
        <v>22.02</v>
      </c>
      <c r="C37" s="117"/>
      <c r="D37" s="163" t="s">
        <v>167</v>
      </c>
      <c r="E37" s="118"/>
      <c r="F37" s="1"/>
    </row>
    <row r="38" spans="1:6" s="60" customFormat="1" x14ac:dyDescent="0.2">
      <c r="A38" s="159"/>
      <c r="B38" s="116">
        <v>38.6</v>
      </c>
      <c r="C38" s="117"/>
      <c r="D38" s="163" t="s">
        <v>165</v>
      </c>
      <c r="E38" s="118"/>
      <c r="F38" s="1"/>
    </row>
    <row r="39" spans="1:6" s="60" customFormat="1" ht="13.5" thickBot="1" x14ac:dyDescent="0.25">
      <c r="A39" s="169"/>
      <c r="B39" s="166"/>
      <c r="C39" s="167"/>
      <c r="D39" s="167"/>
      <c r="E39" s="168"/>
      <c r="F39" s="1"/>
    </row>
    <row r="40" spans="1:6" s="60" customFormat="1" ht="25.5" x14ac:dyDescent="0.2">
      <c r="A40" s="161" t="s">
        <v>132</v>
      </c>
      <c r="B40" s="116">
        <v>0</v>
      </c>
      <c r="C40" s="116" t="s">
        <v>162</v>
      </c>
      <c r="D40" s="116" t="s">
        <v>168</v>
      </c>
      <c r="E40" s="164" t="s">
        <v>127</v>
      </c>
      <c r="F40" s="1"/>
    </row>
    <row r="41" spans="1:6" s="60" customFormat="1" x14ac:dyDescent="0.2">
      <c r="A41" s="159"/>
      <c r="B41" s="116">
        <v>36.86</v>
      </c>
      <c r="C41" s="117"/>
      <c r="D41" s="163" t="s">
        <v>161</v>
      </c>
      <c r="E41" s="118"/>
      <c r="F41" s="1"/>
    </row>
    <row r="42" spans="1:6" s="60" customFormat="1" x14ac:dyDescent="0.2">
      <c r="A42" s="159"/>
      <c r="B42" s="116">
        <v>63.8</v>
      </c>
      <c r="C42" s="117"/>
      <c r="D42" s="163" t="s">
        <v>164</v>
      </c>
      <c r="E42" s="118"/>
      <c r="F42" s="1"/>
    </row>
    <row r="43" spans="1:6" s="60" customFormat="1" x14ac:dyDescent="0.2">
      <c r="A43" s="159"/>
      <c r="B43" s="116">
        <v>92.5</v>
      </c>
      <c r="C43" s="117"/>
      <c r="D43" s="163" t="s">
        <v>163</v>
      </c>
      <c r="E43" s="118"/>
      <c r="F43" s="1"/>
    </row>
    <row r="44" spans="1:6" s="60" customFormat="1" x14ac:dyDescent="0.2">
      <c r="A44" s="159"/>
      <c r="B44" s="116">
        <v>3.8</v>
      </c>
      <c r="C44" s="117"/>
      <c r="D44" s="163" t="s">
        <v>166</v>
      </c>
      <c r="E44" s="118"/>
      <c r="F44" s="1"/>
    </row>
    <row r="45" spans="1:6" s="60" customFormat="1" x14ac:dyDescent="0.2">
      <c r="A45" s="159"/>
      <c r="B45" s="116">
        <v>7.73</v>
      </c>
      <c r="C45" s="117"/>
      <c r="D45" s="163" t="s">
        <v>164</v>
      </c>
      <c r="E45" s="118"/>
      <c r="F45" s="1"/>
    </row>
    <row r="46" spans="1:6" s="60" customFormat="1" x14ac:dyDescent="0.2">
      <c r="A46" s="159"/>
      <c r="B46" s="116">
        <v>22.89</v>
      </c>
      <c r="C46" s="117"/>
      <c r="D46" s="163" t="s">
        <v>164</v>
      </c>
      <c r="E46" s="118"/>
      <c r="F46" s="1"/>
    </row>
    <row r="47" spans="1:6" s="60" customFormat="1" x14ac:dyDescent="0.2">
      <c r="A47" s="159"/>
      <c r="B47" s="116">
        <v>65.7</v>
      </c>
      <c r="C47" s="117"/>
      <c r="D47" s="163" t="s">
        <v>165</v>
      </c>
      <c r="E47" s="118"/>
      <c r="F47" s="1"/>
    </row>
    <row r="48" spans="1:6" s="60" customFormat="1" ht="13.5" thickBot="1" x14ac:dyDescent="0.25">
      <c r="A48" s="169"/>
      <c r="B48" s="166"/>
      <c r="C48" s="167"/>
      <c r="D48" s="167"/>
      <c r="E48" s="168"/>
      <c r="F48" s="1"/>
    </row>
    <row r="49" spans="1:6" s="60" customFormat="1" x14ac:dyDescent="0.2">
      <c r="A49" s="161">
        <v>44363</v>
      </c>
      <c r="B49" s="162">
        <v>304.35000000000002</v>
      </c>
      <c r="C49" s="163" t="s">
        <v>160</v>
      </c>
      <c r="D49" s="163" t="s">
        <v>131</v>
      </c>
      <c r="E49" s="164" t="s">
        <v>135</v>
      </c>
      <c r="F49" s="1"/>
    </row>
    <row r="50" spans="1:6" s="60" customFormat="1" x14ac:dyDescent="0.2">
      <c r="A50" s="161"/>
      <c r="B50" s="116">
        <v>58.4</v>
      </c>
      <c r="C50" s="163"/>
      <c r="D50" s="163" t="s">
        <v>161</v>
      </c>
      <c r="E50" s="164"/>
      <c r="F50" s="1"/>
    </row>
    <row r="51" spans="1:6" s="60" customFormat="1" x14ac:dyDescent="0.2">
      <c r="A51" s="161"/>
      <c r="B51" s="116">
        <v>45</v>
      </c>
      <c r="C51" s="163"/>
      <c r="D51" s="163" t="s">
        <v>166</v>
      </c>
      <c r="E51" s="164"/>
      <c r="F51" s="1"/>
    </row>
    <row r="52" spans="1:6" s="60" customFormat="1" x14ac:dyDescent="0.2">
      <c r="A52" s="161"/>
      <c r="B52" s="116">
        <v>43.3</v>
      </c>
      <c r="C52" s="163"/>
      <c r="D52" s="163" t="s">
        <v>161</v>
      </c>
      <c r="E52" s="164"/>
      <c r="F52" s="1"/>
    </row>
    <row r="53" spans="1:6" s="60" customFormat="1" x14ac:dyDescent="0.2">
      <c r="A53" s="159"/>
      <c r="B53" s="116">
        <v>37.799999999999997</v>
      </c>
      <c r="C53" s="117"/>
      <c r="D53" s="163" t="s">
        <v>161</v>
      </c>
      <c r="E53" s="118"/>
      <c r="F53" s="1"/>
    </row>
    <row r="54" spans="1:6" s="60" customFormat="1" ht="13.5" thickBot="1" x14ac:dyDescent="0.25">
      <c r="A54" s="169"/>
      <c r="B54" s="166"/>
      <c r="C54" s="167"/>
      <c r="D54" s="167"/>
      <c r="E54" s="168"/>
      <c r="F54" s="1"/>
    </row>
    <row r="55" spans="1:6" s="60" customFormat="1" x14ac:dyDescent="0.2">
      <c r="A55" s="161">
        <v>44370</v>
      </c>
      <c r="B55" s="162">
        <f>1034.78/2</f>
        <v>517.39</v>
      </c>
      <c r="C55" s="163" t="s">
        <v>198</v>
      </c>
      <c r="D55" s="163" t="s">
        <v>131</v>
      </c>
      <c r="E55" s="164" t="s">
        <v>127</v>
      </c>
      <c r="F55" s="1"/>
    </row>
    <row r="56" spans="1:6" s="60" customFormat="1" x14ac:dyDescent="0.2">
      <c r="A56" s="161"/>
      <c r="B56" s="116">
        <v>44.85</v>
      </c>
      <c r="C56" s="163"/>
      <c r="D56" s="163" t="s">
        <v>161</v>
      </c>
      <c r="E56" s="164"/>
      <c r="F56" s="1"/>
    </row>
    <row r="57" spans="1:6" s="60" customFormat="1" x14ac:dyDescent="0.2">
      <c r="A57" s="161"/>
      <c r="B57" s="116">
        <v>6.5</v>
      </c>
      <c r="C57" s="163"/>
      <c r="D57" s="163" t="s">
        <v>164</v>
      </c>
      <c r="E57" s="164"/>
      <c r="F57" s="1"/>
    </row>
    <row r="58" spans="1:6" s="60" customFormat="1" ht="16.899999999999999" customHeight="1" x14ac:dyDescent="0.2">
      <c r="A58" s="161"/>
      <c r="B58" s="116">
        <v>108.3</v>
      </c>
      <c r="C58" s="163"/>
      <c r="D58" s="163" t="s">
        <v>161</v>
      </c>
      <c r="E58" s="164"/>
      <c r="F58" s="1"/>
    </row>
    <row r="59" spans="1:6" s="60" customFormat="1" x14ac:dyDescent="0.2">
      <c r="A59" s="161"/>
      <c r="B59" s="116">
        <v>28.8</v>
      </c>
      <c r="C59" s="163"/>
      <c r="D59" s="163" t="s">
        <v>180</v>
      </c>
      <c r="E59" s="164"/>
      <c r="F59" s="1"/>
    </row>
    <row r="60" spans="1:6" s="60" customFormat="1" ht="13.15" customHeight="1" x14ac:dyDescent="0.2">
      <c r="A60" s="161"/>
      <c r="B60" s="116">
        <v>64.98</v>
      </c>
      <c r="C60" s="163"/>
      <c r="D60" s="163" t="s">
        <v>161</v>
      </c>
      <c r="E60" s="164"/>
      <c r="F60" s="1"/>
    </row>
    <row r="61" spans="1:6" s="60" customFormat="1" x14ac:dyDescent="0.2">
      <c r="A61" s="161"/>
      <c r="B61" s="116">
        <v>71.900000000000006</v>
      </c>
      <c r="C61" s="163"/>
      <c r="D61" s="163" t="s">
        <v>161</v>
      </c>
      <c r="E61" s="164"/>
      <c r="F61" s="1"/>
    </row>
    <row r="62" spans="1:6" s="60" customFormat="1" x14ac:dyDescent="0.2">
      <c r="A62" s="161"/>
      <c r="B62" s="162"/>
      <c r="C62" s="163"/>
      <c r="D62" s="163"/>
      <c r="E62" s="164"/>
      <c r="F62" s="1"/>
    </row>
    <row r="63" spans="1:6" s="60" customFormat="1" hidden="1" x14ac:dyDescent="0.2">
      <c r="A63" s="111"/>
      <c r="B63" s="112"/>
      <c r="C63" s="113"/>
      <c r="D63" s="113"/>
      <c r="E63" s="114"/>
      <c r="F63" s="1"/>
    </row>
    <row r="64" spans="1:6" ht="19.5" customHeight="1" x14ac:dyDescent="0.2">
      <c r="A64" s="75" t="s">
        <v>76</v>
      </c>
      <c r="B64" s="76">
        <f>SUM(B20:B63)</f>
        <v>2688.4700000000003</v>
      </c>
      <c r="C64" s="122" t="str">
        <f>IF(SUBTOTAL(3,B20:B63)=SUBTOTAL(103,B20:B63),'Summary and sign-off'!$A$48,'Summary and sign-off'!$A$49)</f>
        <v>Check - there are no hidden rows with data</v>
      </c>
      <c r="D64" s="186" t="str">
        <f>IF('Summary and sign-off'!F56='Summary and sign-off'!F54,'Summary and sign-off'!A51,'Summary and sign-off'!A50)</f>
        <v>Check - each entry provides sufficient information</v>
      </c>
      <c r="E64" s="186"/>
      <c r="F64" s="38"/>
    </row>
    <row r="65" spans="1:6" ht="10.5" customHeight="1" x14ac:dyDescent="0.2">
      <c r="A65" s="23"/>
      <c r="B65" s="18"/>
      <c r="C65" s="23"/>
      <c r="D65" s="23"/>
      <c r="E65" s="23"/>
      <c r="F65" s="23"/>
    </row>
    <row r="66" spans="1:6" ht="24.75" customHeight="1" x14ac:dyDescent="0.2">
      <c r="A66" s="187" t="s">
        <v>77</v>
      </c>
      <c r="B66" s="187"/>
      <c r="C66" s="187"/>
      <c r="D66" s="187"/>
      <c r="E66" s="187"/>
      <c r="F66" s="38"/>
    </row>
    <row r="67" spans="1:6" ht="27" customHeight="1" x14ac:dyDescent="0.2">
      <c r="A67" s="28" t="s">
        <v>68</v>
      </c>
      <c r="B67" s="28" t="s">
        <v>13</v>
      </c>
      <c r="C67" s="28" t="s">
        <v>78</v>
      </c>
      <c r="D67" s="28" t="s">
        <v>79</v>
      </c>
      <c r="E67" s="28" t="s">
        <v>72</v>
      </c>
      <c r="F67" s="41"/>
    </row>
    <row r="68" spans="1:6" s="60" customFormat="1" ht="6.6" customHeight="1" x14ac:dyDescent="0.2">
      <c r="A68" s="100"/>
      <c r="B68" s="101"/>
      <c r="C68" s="102"/>
      <c r="D68" s="102"/>
      <c r="E68" s="103"/>
      <c r="F68" s="1"/>
    </row>
    <row r="69" spans="1:6" s="60" customFormat="1" x14ac:dyDescent="0.2">
      <c r="A69" s="161">
        <v>44039</v>
      </c>
      <c r="B69" s="116">
        <v>10.1</v>
      </c>
      <c r="C69" s="163" t="s">
        <v>195</v>
      </c>
      <c r="D69" s="163" t="s">
        <v>164</v>
      </c>
      <c r="E69" s="164" t="s">
        <v>136</v>
      </c>
      <c r="F69" s="1"/>
    </row>
    <row r="70" spans="1:6" s="60" customFormat="1" x14ac:dyDescent="0.2">
      <c r="A70" s="161">
        <v>44039</v>
      </c>
      <c r="B70" s="116">
        <v>12.9</v>
      </c>
      <c r="C70" s="163" t="s">
        <v>195</v>
      </c>
      <c r="D70" s="163" t="s">
        <v>164</v>
      </c>
      <c r="E70" s="164" t="s">
        <v>136</v>
      </c>
      <c r="F70" s="1"/>
    </row>
    <row r="71" spans="1:6" s="60" customFormat="1" x14ac:dyDescent="0.2">
      <c r="A71" s="161">
        <v>44042</v>
      </c>
      <c r="B71" s="116">
        <v>10.1</v>
      </c>
      <c r="C71" s="163" t="s">
        <v>176</v>
      </c>
      <c r="D71" s="163" t="s">
        <v>164</v>
      </c>
      <c r="E71" s="164" t="s">
        <v>136</v>
      </c>
      <c r="F71" s="1"/>
    </row>
    <row r="72" spans="1:6" s="60" customFormat="1" x14ac:dyDescent="0.2">
      <c r="A72" s="161">
        <v>44042</v>
      </c>
      <c r="B72" s="116">
        <v>12.9</v>
      </c>
      <c r="C72" s="163" t="s">
        <v>176</v>
      </c>
      <c r="D72" s="163" t="s">
        <v>164</v>
      </c>
      <c r="E72" s="164" t="s">
        <v>136</v>
      </c>
      <c r="F72" s="1"/>
    </row>
    <row r="73" spans="1:6" s="60" customFormat="1" x14ac:dyDescent="0.2">
      <c r="A73" s="161">
        <v>44070</v>
      </c>
      <c r="B73" s="116">
        <v>10.6</v>
      </c>
      <c r="C73" s="163" t="s">
        <v>176</v>
      </c>
      <c r="D73" s="163" t="s">
        <v>164</v>
      </c>
      <c r="E73" s="164" t="s">
        <v>136</v>
      </c>
      <c r="F73" s="1"/>
    </row>
    <row r="74" spans="1:6" s="60" customFormat="1" x14ac:dyDescent="0.2">
      <c r="A74" s="161">
        <v>44167</v>
      </c>
      <c r="B74" s="116">
        <v>4</v>
      </c>
      <c r="C74" s="163" t="s">
        <v>193</v>
      </c>
      <c r="D74" s="163" t="s">
        <v>137</v>
      </c>
      <c r="E74" s="164" t="s">
        <v>136</v>
      </c>
      <c r="F74" s="1"/>
    </row>
    <row r="75" spans="1:6" s="60" customFormat="1" x14ac:dyDescent="0.2">
      <c r="A75" s="161">
        <v>44167</v>
      </c>
      <c r="B75" s="116">
        <v>7.5</v>
      </c>
      <c r="C75" s="163" t="s">
        <v>194</v>
      </c>
      <c r="D75" s="163" t="s">
        <v>137</v>
      </c>
      <c r="E75" s="164" t="s">
        <v>136</v>
      </c>
      <c r="F75" s="1"/>
    </row>
    <row r="76" spans="1:6" s="60" customFormat="1" x14ac:dyDescent="0.2">
      <c r="A76" s="161">
        <v>44174</v>
      </c>
      <c r="B76" s="116">
        <v>10.5</v>
      </c>
      <c r="C76" s="163" t="s">
        <v>176</v>
      </c>
      <c r="D76" s="163" t="s">
        <v>164</v>
      </c>
      <c r="E76" s="164" t="s">
        <v>136</v>
      </c>
      <c r="F76" s="1"/>
    </row>
    <row r="77" spans="1:6" s="60" customFormat="1" x14ac:dyDescent="0.2">
      <c r="A77" s="161">
        <v>44307</v>
      </c>
      <c r="B77" s="116">
        <v>11.5</v>
      </c>
      <c r="C77" s="163" t="s">
        <v>176</v>
      </c>
      <c r="D77" s="163" t="s">
        <v>164</v>
      </c>
      <c r="E77" s="164" t="s">
        <v>136</v>
      </c>
      <c r="F77" s="1"/>
    </row>
    <row r="78" spans="1:6" s="60" customFormat="1" x14ac:dyDescent="0.2">
      <c r="A78" s="161">
        <v>44308</v>
      </c>
      <c r="B78" s="116">
        <v>10.3</v>
      </c>
      <c r="C78" s="163" t="s">
        <v>176</v>
      </c>
      <c r="D78" s="163" t="s">
        <v>164</v>
      </c>
      <c r="E78" s="164" t="s">
        <v>136</v>
      </c>
      <c r="F78" s="1"/>
    </row>
    <row r="79" spans="1:6" s="60" customFormat="1" x14ac:dyDescent="0.2">
      <c r="A79" s="161">
        <v>44313</v>
      </c>
      <c r="B79" s="116">
        <v>12.3</v>
      </c>
      <c r="C79" s="163" t="s">
        <v>178</v>
      </c>
      <c r="D79" s="163" t="s">
        <v>164</v>
      </c>
      <c r="E79" s="164" t="s">
        <v>136</v>
      </c>
      <c r="F79" s="1"/>
    </row>
    <row r="80" spans="1:6" s="60" customFormat="1" x14ac:dyDescent="0.2">
      <c r="A80" s="161">
        <v>44323</v>
      </c>
      <c r="B80" s="116">
        <v>12.3</v>
      </c>
      <c r="C80" s="163" t="s">
        <v>176</v>
      </c>
      <c r="D80" s="163" t="s">
        <v>164</v>
      </c>
      <c r="E80" s="164" t="s">
        <v>136</v>
      </c>
      <c r="F80" s="1"/>
    </row>
    <row r="81" spans="1:6" s="60" customFormat="1" x14ac:dyDescent="0.2">
      <c r="A81" s="161">
        <v>44328</v>
      </c>
      <c r="B81" s="116">
        <v>9.8000000000000007</v>
      </c>
      <c r="C81" s="163" t="s">
        <v>176</v>
      </c>
      <c r="D81" s="163" t="s">
        <v>164</v>
      </c>
      <c r="E81" s="164" t="s">
        <v>136</v>
      </c>
      <c r="F81" s="1"/>
    </row>
    <row r="82" spans="1:6" s="60" customFormat="1" x14ac:dyDescent="0.2">
      <c r="A82" s="161">
        <v>44361</v>
      </c>
      <c r="B82" s="116">
        <v>9.1</v>
      </c>
      <c r="C82" s="163" t="s">
        <v>176</v>
      </c>
      <c r="D82" s="163" t="s">
        <v>164</v>
      </c>
      <c r="E82" s="164" t="s">
        <v>136</v>
      </c>
      <c r="F82" s="1"/>
    </row>
    <row r="83" spans="1:6" s="60" customFormat="1" x14ac:dyDescent="0.2">
      <c r="A83" s="161">
        <v>44365</v>
      </c>
      <c r="B83" s="116">
        <v>15</v>
      </c>
      <c r="C83" s="163" t="s">
        <v>177</v>
      </c>
      <c r="D83" s="163" t="s">
        <v>164</v>
      </c>
      <c r="E83" s="164" t="s">
        <v>136</v>
      </c>
      <c r="F83" s="1"/>
    </row>
    <row r="84" spans="1:6" s="60" customFormat="1" x14ac:dyDescent="0.2">
      <c r="A84" s="115"/>
      <c r="B84" s="116"/>
      <c r="C84" s="117"/>
      <c r="D84" s="117"/>
      <c r="E84" s="118"/>
      <c r="F84" s="1"/>
    </row>
    <row r="85" spans="1:6" s="60" customFormat="1" x14ac:dyDescent="0.2">
      <c r="A85" s="115"/>
      <c r="B85" s="116"/>
      <c r="C85" s="117"/>
      <c r="D85" s="117"/>
      <c r="E85" s="118"/>
      <c r="F85" s="1"/>
    </row>
    <row r="86" spans="1:6" s="60" customFormat="1" x14ac:dyDescent="0.2">
      <c r="A86" s="115"/>
      <c r="B86" s="116"/>
      <c r="C86" s="117"/>
      <c r="D86" s="117"/>
      <c r="E86" s="118"/>
      <c r="F86" s="1"/>
    </row>
    <row r="87" spans="1:6" s="60" customFormat="1" x14ac:dyDescent="0.2">
      <c r="A87" s="115"/>
      <c r="B87" s="116"/>
      <c r="C87" s="117"/>
      <c r="D87" s="117"/>
      <c r="E87" s="118"/>
      <c r="F87" s="1"/>
    </row>
    <row r="88" spans="1:6" s="60" customFormat="1" x14ac:dyDescent="0.2">
      <c r="A88" s="115"/>
      <c r="B88" s="116"/>
      <c r="C88" s="117"/>
      <c r="D88" s="117"/>
      <c r="E88" s="118"/>
      <c r="F88" s="1"/>
    </row>
    <row r="89" spans="1:6" s="60" customFormat="1" hidden="1" x14ac:dyDescent="0.2">
      <c r="A89" s="100"/>
      <c r="B89" s="101"/>
      <c r="C89" s="102"/>
      <c r="D89" s="102"/>
      <c r="E89" s="103"/>
      <c r="F89" s="1"/>
    </row>
    <row r="90" spans="1:6" ht="19.5" customHeight="1" x14ac:dyDescent="0.2">
      <c r="A90" s="75" t="s">
        <v>80</v>
      </c>
      <c r="B90" s="76">
        <f>SUM(B68:B89)</f>
        <v>158.89999999999998</v>
      </c>
      <c r="C90" s="122" t="str">
        <f>IF(SUBTOTAL(3,B68:B89)=SUBTOTAL(103,B68:B89),'Summary and sign-off'!$A$48,'Summary and sign-off'!$A$49)</f>
        <v>Check - there are no hidden rows with data</v>
      </c>
      <c r="D90" s="186" t="str">
        <f>IF('Summary and sign-off'!F57='Summary and sign-off'!F54,'Summary and sign-off'!A51,'Summary and sign-off'!A50)</f>
        <v>Check - each entry provides sufficient information</v>
      </c>
      <c r="E90" s="186"/>
      <c r="F90" s="38"/>
    </row>
    <row r="91" spans="1:6" ht="10.5" customHeight="1" x14ac:dyDescent="0.2">
      <c r="A91" s="23"/>
      <c r="B91" s="62"/>
      <c r="C91" s="18"/>
      <c r="D91" s="23"/>
      <c r="E91" s="23"/>
      <c r="F91" s="23"/>
    </row>
    <row r="92" spans="1:6" ht="34.5" customHeight="1" x14ac:dyDescent="0.2">
      <c r="A92" s="42" t="s">
        <v>81</v>
      </c>
      <c r="B92" s="63">
        <f>B16+B64+B90</f>
        <v>2847.3700000000003</v>
      </c>
      <c r="C92" s="43"/>
      <c r="D92" s="43"/>
      <c r="E92" s="43"/>
      <c r="F92" s="22"/>
    </row>
    <row r="93" spans="1:6" x14ac:dyDescent="0.2">
      <c r="A93" s="23"/>
      <c r="B93" s="18"/>
      <c r="C93" s="23"/>
      <c r="D93" s="23"/>
      <c r="E93" s="23"/>
      <c r="F93" s="23"/>
    </row>
    <row r="94" spans="1:6" x14ac:dyDescent="0.2">
      <c r="A94" s="44" t="s">
        <v>24</v>
      </c>
      <c r="B94" s="21"/>
      <c r="C94" s="22"/>
      <c r="D94" s="22"/>
      <c r="E94" s="22"/>
      <c r="F94" s="23"/>
    </row>
    <row r="95" spans="1:6" ht="12.75" customHeight="1" x14ac:dyDescent="0.2">
      <c r="A95" s="19" t="s">
        <v>82</v>
      </c>
      <c r="B95" s="45"/>
      <c r="C95" s="45"/>
      <c r="D95" s="25"/>
      <c r="E95" s="25"/>
      <c r="F95" s="23"/>
    </row>
    <row r="96" spans="1:6" ht="13.15" customHeight="1" x14ac:dyDescent="0.2">
      <c r="A96" s="24" t="s">
        <v>83</v>
      </c>
      <c r="B96" s="23"/>
      <c r="C96" s="25"/>
      <c r="D96" s="23"/>
      <c r="E96" s="25"/>
      <c r="F96" s="23"/>
    </row>
    <row r="97" spans="1:6" x14ac:dyDescent="0.2">
      <c r="A97" s="24" t="s">
        <v>84</v>
      </c>
      <c r="B97" s="25"/>
      <c r="C97" s="25"/>
      <c r="D97" s="25"/>
      <c r="E97" s="46"/>
      <c r="F97" s="38"/>
    </row>
    <row r="98" spans="1:6" x14ac:dyDescent="0.2">
      <c r="A98" s="19" t="s">
        <v>30</v>
      </c>
      <c r="B98" s="21"/>
      <c r="C98" s="22"/>
      <c r="D98" s="22"/>
      <c r="E98" s="22"/>
      <c r="F98" s="23"/>
    </row>
    <row r="99" spans="1:6" ht="13.15" customHeight="1" x14ac:dyDescent="0.2">
      <c r="A99" s="24" t="s">
        <v>85</v>
      </c>
      <c r="B99" s="23"/>
      <c r="C99" s="25"/>
      <c r="D99" s="23"/>
      <c r="E99" s="25"/>
      <c r="F99" s="23"/>
    </row>
    <row r="100" spans="1:6" x14ac:dyDescent="0.2">
      <c r="A100" s="24" t="s">
        <v>86</v>
      </c>
      <c r="B100" s="25"/>
      <c r="C100" s="25"/>
      <c r="D100" s="25"/>
      <c r="E100" s="46"/>
      <c r="F100" s="38"/>
    </row>
    <row r="101" spans="1:6" x14ac:dyDescent="0.2">
      <c r="A101" s="29" t="s">
        <v>87</v>
      </c>
      <c r="B101" s="29"/>
      <c r="C101" s="29"/>
      <c r="D101" s="29"/>
      <c r="E101" s="46"/>
      <c r="F101" s="38"/>
    </row>
    <row r="102" spans="1:6" x14ac:dyDescent="0.2">
      <c r="A102" s="33"/>
      <c r="B102" s="23"/>
      <c r="C102" s="23"/>
      <c r="D102" s="23"/>
      <c r="E102" s="38"/>
      <c r="F102" s="38"/>
    </row>
    <row r="103" spans="1:6" hidden="1" x14ac:dyDescent="0.2">
      <c r="A103" s="33"/>
      <c r="B103" s="23"/>
      <c r="C103" s="23"/>
      <c r="D103" s="23"/>
      <c r="E103" s="38"/>
      <c r="F103" s="38"/>
    </row>
    <row r="104" spans="1:6" hidden="1" x14ac:dyDescent="0.2"/>
    <row r="105" spans="1:6" hidden="1" x14ac:dyDescent="0.2"/>
    <row r="106" spans="1:6" hidden="1" x14ac:dyDescent="0.2"/>
    <row r="107" spans="1:6" hidden="1" x14ac:dyDescent="0.2"/>
    <row r="108" spans="1:6" ht="12.75" hidden="1" customHeight="1" x14ac:dyDescent="0.2"/>
    <row r="109" spans="1:6" hidden="1" x14ac:dyDescent="0.2"/>
    <row r="110" spans="1:6" hidden="1" x14ac:dyDescent="0.2"/>
    <row r="111" spans="1:6" hidden="1" x14ac:dyDescent="0.2">
      <c r="A111" s="47"/>
      <c r="B111" s="38"/>
      <c r="C111" s="38"/>
      <c r="D111" s="38"/>
      <c r="E111" s="38"/>
      <c r="F111" s="38"/>
    </row>
    <row r="112" spans="1:6" hidden="1" x14ac:dyDescent="0.2">
      <c r="A112" s="47"/>
      <c r="B112" s="38"/>
      <c r="C112" s="38"/>
      <c r="D112" s="38"/>
      <c r="E112" s="38"/>
      <c r="F112" s="38"/>
    </row>
    <row r="113" spans="1:6" hidden="1" x14ac:dyDescent="0.2">
      <c r="A113" s="47"/>
      <c r="B113" s="38"/>
      <c r="C113" s="38"/>
      <c r="D113" s="38"/>
      <c r="E113" s="38"/>
      <c r="F113" s="38"/>
    </row>
    <row r="114" spans="1:6" hidden="1" x14ac:dyDescent="0.2">
      <c r="A114" s="47"/>
      <c r="B114" s="38"/>
      <c r="C114" s="38"/>
      <c r="D114" s="38"/>
      <c r="E114" s="38"/>
      <c r="F114" s="38"/>
    </row>
    <row r="115" spans="1:6" hidden="1" x14ac:dyDescent="0.2">
      <c r="A115" s="47"/>
      <c r="B115" s="38"/>
      <c r="C115" s="38"/>
      <c r="D115" s="38"/>
      <c r="E115" s="38"/>
      <c r="F115" s="38"/>
    </row>
    <row r="116" spans="1:6" hidden="1" x14ac:dyDescent="0.2"/>
    <row r="117" spans="1:6" hidden="1" x14ac:dyDescent="0.2"/>
    <row r="118" spans="1:6" hidden="1" x14ac:dyDescent="0.2"/>
    <row r="119" spans="1:6" hidden="1" x14ac:dyDescent="0.2"/>
    <row r="120" spans="1:6" hidden="1" x14ac:dyDescent="0.2"/>
    <row r="121" spans="1:6" hidden="1" x14ac:dyDescent="0.2"/>
    <row r="122" spans="1:6" hidden="1" x14ac:dyDescent="0.2"/>
    <row r="123" spans="1:6" hidden="1"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sheetData>
  <sheetProtection sheet="1" formatCells="0" formatRows="0" insertColumns="0" insertRows="0" deleteRows="0"/>
  <mergeCells count="15">
    <mergeCell ref="B7:E7"/>
    <mergeCell ref="B5:E5"/>
    <mergeCell ref="D90:E90"/>
    <mergeCell ref="A1:E1"/>
    <mergeCell ref="A18:E18"/>
    <mergeCell ref="A66:E66"/>
    <mergeCell ref="B2:E2"/>
    <mergeCell ref="B3:E3"/>
    <mergeCell ref="B4:E4"/>
    <mergeCell ref="A8:E8"/>
    <mergeCell ref="A9:E9"/>
    <mergeCell ref="B6:E6"/>
    <mergeCell ref="D16:E16"/>
    <mergeCell ref="D64:E6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68:A80 A15 A89 A63 A12">
      <formula1>$B$4</formula1>
      <formula2>$B$5</formula2>
    </dataValidation>
    <dataValidation allowBlank="1" showInputMessage="1" showErrorMessage="1" prompt="Insert additional rows as needed:_x000a_- 'right click' on a row number (left of screen)_x000a_- select 'Insert' (this will insert a row above it)" sqref="A67 A19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81:A88 A21:A62">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B68:B89 B55:B63 B12:B13 B15 B20:B49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149"/>
  <sheetViews>
    <sheetView zoomScaleNormal="100" workbookViewId="0">
      <selection activeCell="A8" sqref="A8:E8"/>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9.28515625" style="178" customWidth="1"/>
    <col min="7" max="10" width="9.140625" style="15" hidden="1" customWidth="1"/>
    <col min="11" max="13" width="0" style="15" hidden="1" customWidth="1"/>
    <col min="14" max="16384" width="0" style="15" hidden="1"/>
  </cols>
  <sheetData>
    <row r="1" spans="1:6" ht="26.25" customHeight="1" x14ac:dyDescent="0.2">
      <c r="A1" s="182" t="s">
        <v>60</v>
      </c>
      <c r="B1" s="182"/>
      <c r="C1" s="182"/>
      <c r="D1" s="182"/>
      <c r="E1" s="182"/>
      <c r="F1" s="172"/>
    </row>
    <row r="2" spans="1:6" ht="21" customHeight="1" x14ac:dyDescent="0.2">
      <c r="A2" s="3" t="s">
        <v>3</v>
      </c>
      <c r="B2" s="185" t="str">
        <f>'Summary and sign-off'!B2:F2</f>
        <v>Classification Office</v>
      </c>
      <c r="C2" s="185"/>
      <c r="D2" s="185"/>
      <c r="E2" s="185"/>
      <c r="F2" s="172"/>
    </row>
    <row r="3" spans="1:6" ht="21" customHeight="1" x14ac:dyDescent="0.2">
      <c r="A3" s="3" t="s">
        <v>61</v>
      </c>
      <c r="B3" s="185" t="str">
        <f>'Summary and sign-off'!B3:F3</f>
        <v>David Shanks</v>
      </c>
      <c r="C3" s="185"/>
      <c r="D3" s="185"/>
      <c r="E3" s="185"/>
      <c r="F3" s="172"/>
    </row>
    <row r="4" spans="1:6" ht="21" customHeight="1" x14ac:dyDescent="0.2">
      <c r="A4" s="3" t="s">
        <v>62</v>
      </c>
      <c r="B4" s="185">
        <f>'Summary and sign-off'!B4:F4</f>
        <v>44013</v>
      </c>
      <c r="C4" s="185"/>
      <c r="D4" s="185"/>
      <c r="E4" s="185"/>
      <c r="F4" s="172"/>
    </row>
    <row r="5" spans="1:6" ht="21" customHeight="1" x14ac:dyDescent="0.2">
      <c r="A5" s="3" t="s">
        <v>63</v>
      </c>
      <c r="B5" s="185">
        <f>'Summary and sign-off'!B5:F5</f>
        <v>44377</v>
      </c>
      <c r="C5" s="185"/>
      <c r="D5" s="185"/>
      <c r="E5" s="185"/>
      <c r="F5" s="172"/>
    </row>
    <row r="6" spans="1:6" ht="21" customHeight="1" x14ac:dyDescent="0.2">
      <c r="A6" s="3" t="s">
        <v>64</v>
      </c>
      <c r="B6" s="180" t="s">
        <v>32</v>
      </c>
      <c r="C6" s="180"/>
      <c r="D6" s="180"/>
      <c r="E6" s="180"/>
      <c r="F6" s="172"/>
    </row>
    <row r="7" spans="1:6" ht="21" customHeight="1" x14ac:dyDescent="0.2">
      <c r="A7" s="3" t="s">
        <v>7</v>
      </c>
      <c r="B7" s="180" t="s">
        <v>34</v>
      </c>
      <c r="C7" s="180"/>
      <c r="D7" s="180"/>
      <c r="E7" s="180"/>
      <c r="F7" s="172"/>
    </row>
    <row r="8" spans="1:6" ht="35.25" customHeight="1" x14ac:dyDescent="0.25">
      <c r="A8" s="195" t="s">
        <v>88</v>
      </c>
      <c r="B8" s="195"/>
      <c r="C8" s="196"/>
      <c r="D8" s="196"/>
      <c r="E8" s="196"/>
      <c r="F8" s="173"/>
    </row>
    <row r="9" spans="1:6" ht="35.25" customHeight="1" x14ac:dyDescent="0.25">
      <c r="A9" s="193" t="s">
        <v>89</v>
      </c>
      <c r="B9" s="194"/>
      <c r="C9" s="194"/>
      <c r="D9" s="194"/>
      <c r="E9" s="194"/>
      <c r="F9" s="173"/>
    </row>
    <row r="10" spans="1:6" ht="27" customHeight="1" x14ac:dyDescent="0.2">
      <c r="A10" s="28" t="s">
        <v>90</v>
      </c>
      <c r="B10" s="28" t="s">
        <v>13</v>
      </c>
      <c r="C10" s="28" t="s">
        <v>91</v>
      </c>
      <c r="D10" s="28" t="s">
        <v>92</v>
      </c>
      <c r="E10" s="28" t="s">
        <v>72</v>
      </c>
      <c r="F10" s="174"/>
    </row>
    <row r="11" spans="1:6" s="60" customFormat="1" hidden="1" x14ac:dyDescent="0.2">
      <c r="A11" s="104"/>
      <c r="B11" s="101"/>
      <c r="C11" s="105"/>
      <c r="D11" s="105"/>
      <c r="E11" s="106"/>
      <c r="F11" s="175"/>
    </row>
    <row r="12" spans="1:6" s="60" customFormat="1" ht="25.5" x14ac:dyDescent="0.2">
      <c r="A12" s="115">
        <v>44088</v>
      </c>
      <c r="B12" s="116">
        <v>39</v>
      </c>
      <c r="C12" s="120" t="s">
        <v>199</v>
      </c>
      <c r="D12" s="120" t="s">
        <v>139</v>
      </c>
      <c r="E12" s="121" t="s">
        <v>136</v>
      </c>
      <c r="F12" s="176"/>
    </row>
    <row r="13" spans="1:6" s="60" customFormat="1" ht="51" x14ac:dyDescent="0.2">
      <c r="A13" s="115">
        <v>44144</v>
      </c>
      <c r="B13" s="116">
        <v>56</v>
      </c>
      <c r="C13" s="120" t="s">
        <v>200</v>
      </c>
      <c r="D13" s="120" t="s">
        <v>144</v>
      </c>
      <c r="E13" s="121" t="s">
        <v>136</v>
      </c>
      <c r="F13" s="176"/>
    </row>
    <row r="14" spans="1:6" s="60" customFormat="1" x14ac:dyDescent="0.2">
      <c r="A14" s="115">
        <v>44148</v>
      </c>
      <c r="B14" s="116">
        <v>57</v>
      </c>
      <c r="C14" s="120" t="s">
        <v>190</v>
      </c>
      <c r="D14" s="120" t="s">
        <v>139</v>
      </c>
      <c r="E14" s="121" t="s">
        <v>127</v>
      </c>
      <c r="F14" s="176"/>
    </row>
    <row r="15" spans="1:6" s="60" customFormat="1" x14ac:dyDescent="0.2">
      <c r="A15" s="115">
        <v>44167</v>
      </c>
      <c r="B15" s="116">
        <v>118</v>
      </c>
      <c r="C15" s="120" t="s">
        <v>181</v>
      </c>
      <c r="D15" s="120" t="s">
        <v>140</v>
      </c>
      <c r="E15" s="121" t="s">
        <v>138</v>
      </c>
      <c r="F15" s="176"/>
    </row>
    <row r="16" spans="1:6" s="60" customFormat="1" ht="38.25" x14ac:dyDescent="0.2">
      <c r="A16" s="115">
        <v>44249</v>
      </c>
      <c r="B16" s="116">
        <v>86.2</v>
      </c>
      <c r="C16" s="120" t="s">
        <v>182</v>
      </c>
      <c r="D16" s="120" t="s">
        <v>141</v>
      </c>
      <c r="E16" s="121" t="s">
        <v>136</v>
      </c>
      <c r="F16" s="176"/>
    </row>
    <row r="17" spans="1:6" s="60" customFormat="1" ht="38.25" x14ac:dyDescent="0.2">
      <c r="A17" s="115">
        <v>44286</v>
      </c>
      <c r="B17" s="116">
        <v>56.5</v>
      </c>
      <c r="C17" s="120" t="s">
        <v>184</v>
      </c>
      <c r="D17" s="120" t="s">
        <v>139</v>
      </c>
      <c r="E17" s="121" t="s">
        <v>136</v>
      </c>
      <c r="F17" s="176"/>
    </row>
    <row r="18" spans="1:6" s="60" customFormat="1" x14ac:dyDescent="0.2">
      <c r="A18" s="115">
        <v>44295</v>
      </c>
      <c r="B18" s="116">
        <v>42.2</v>
      </c>
      <c r="C18" s="120" t="s">
        <v>183</v>
      </c>
      <c r="D18" s="120" t="s">
        <v>139</v>
      </c>
      <c r="E18" s="121" t="s">
        <v>127</v>
      </c>
      <c r="F18" s="176"/>
    </row>
    <row r="19" spans="1:6" s="60" customFormat="1" x14ac:dyDescent="0.2">
      <c r="A19" s="115">
        <v>44296</v>
      </c>
      <c r="B19" s="116">
        <v>12</v>
      </c>
      <c r="C19" s="120" t="s">
        <v>183</v>
      </c>
      <c r="D19" s="120" t="s">
        <v>142</v>
      </c>
      <c r="E19" s="121" t="s">
        <v>127</v>
      </c>
      <c r="F19" s="176"/>
    </row>
    <row r="20" spans="1:6" s="60" customFormat="1" x14ac:dyDescent="0.2">
      <c r="A20" s="115">
        <v>44300</v>
      </c>
      <c r="B20" s="116">
        <v>48.5</v>
      </c>
      <c r="C20" s="120" t="s">
        <v>191</v>
      </c>
      <c r="D20" s="120" t="s">
        <v>139</v>
      </c>
      <c r="E20" s="121" t="s">
        <v>136</v>
      </c>
      <c r="F20" s="176"/>
    </row>
    <row r="21" spans="1:6" s="60" customFormat="1" x14ac:dyDescent="0.2">
      <c r="A21" s="115">
        <v>44307</v>
      </c>
      <c r="B21" s="116">
        <v>39</v>
      </c>
      <c r="C21" s="120" t="s">
        <v>201</v>
      </c>
      <c r="D21" s="120" t="s">
        <v>143</v>
      </c>
      <c r="E21" s="121" t="s">
        <v>136</v>
      </c>
      <c r="F21" s="176"/>
    </row>
    <row r="22" spans="1:6" s="60" customFormat="1" ht="25.5" x14ac:dyDescent="0.2">
      <c r="A22" s="115">
        <v>44375</v>
      </c>
      <c r="B22" s="116">
        <v>73</v>
      </c>
      <c r="C22" s="120" t="s">
        <v>192</v>
      </c>
      <c r="D22" s="120" t="s">
        <v>141</v>
      </c>
      <c r="E22" s="121" t="s">
        <v>136</v>
      </c>
      <c r="F22" s="176"/>
    </row>
    <row r="23" spans="1:6" s="60" customFormat="1" x14ac:dyDescent="0.2">
      <c r="A23" s="115"/>
      <c r="B23" s="116"/>
      <c r="C23" s="120"/>
      <c r="D23" s="120"/>
      <c r="E23" s="121"/>
      <c r="F23" s="175"/>
    </row>
    <row r="24" spans="1:6" s="60" customFormat="1" ht="11.25" hidden="1" customHeight="1" x14ac:dyDescent="0.2">
      <c r="A24" s="104"/>
      <c r="B24" s="101"/>
      <c r="C24" s="105"/>
      <c r="D24" s="105"/>
      <c r="E24" s="106"/>
      <c r="F24" s="175"/>
    </row>
    <row r="25" spans="1:6" ht="34.5" customHeight="1" x14ac:dyDescent="0.2">
      <c r="A25" s="61" t="s">
        <v>93</v>
      </c>
      <c r="B25" s="67">
        <f>SUM(B11:B24)</f>
        <v>627.4</v>
      </c>
      <c r="C25" s="74" t="str">
        <f>IF(SUBTOTAL(3,B11:B24)=SUBTOTAL(103,B11:B24),'Summary and sign-off'!$A$48,'Summary and sign-off'!$A$49)</f>
        <v>Check - there are no hidden rows with data</v>
      </c>
      <c r="D25" s="186" t="str">
        <f>IF('Summary and sign-off'!F58='Summary and sign-off'!F54,'Summary and sign-off'!A51,'Summary and sign-off'!A50)</f>
        <v>Check - each entry provides sufficient information</v>
      </c>
      <c r="E25" s="186"/>
      <c r="F25" s="175"/>
    </row>
    <row r="26" spans="1:6" x14ac:dyDescent="0.2">
      <c r="A26" s="17"/>
      <c r="B26" s="16"/>
      <c r="C26" s="16"/>
      <c r="D26" s="16"/>
      <c r="E26" s="16"/>
      <c r="F26" s="172"/>
    </row>
    <row r="27" spans="1:6" x14ac:dyDescent="0.2">
      <c r="A27" s="17" t="s">
        <v>24</v>
      </c>
      <c r="B27" s="18"/>
      <c r="C27" s="23"/>
      <c r="D27" s="16"/>
      <c r="E27" s="16"/>
      <c r="F27" s="172"/>
    </row>
    <row r="28" spans="1:6" ht="12.75" customHeight="1" x14ac:dyDescent="0.2">
      <c r="A28" s="19" t="s">
        <v>94</v>
      </c>
      <c r="B28" s="19"/>
      <c r="C28" s="19"/>
      <c r="D28" s="19"/>
      <c r="E28" s="19"/>
      <c r="F28" s="172"/>
    </row>
    <row r="29" spans="1:6" x14ac:dyDescent="0.2">
      <c r="A29" s="19" t="s">
        <v>95</v>
      </c>
      <c r="B29" s="24"/>
      <c r="C29" s="35"/>
      <c r="D29" s="36"/>
      <c r="E29" s="36"/>
      <c r="F29" s="172"/>
    </row>
    <row r="30" spans="1:6" x14ac:dyDescent="0.2">
      <c r="A30" s="19" t="s">
        <v>30</v>
      </c>
      <c r="B30" s="21"/>
      <c r="C30" s="22"/>
      <c r="D30" s="22"/>
      <c r="E30" s="22"/>
      <c r="F30" s="177"/>
    </row>
    <row r="31" spans="1:6" x14ac:dyDescent="0.2">
      <c r="A31" s="24" t="s">
        <v>96</v>
      </c>
      <c r="B31" s="24"/>
      <c r="C31" s="35"/>
      <c r="D31" s="35"/>
      <c r="E31" s="35"/>
      <c r="F31" s="172"/>
    </row>
    <row r="32" spans="1:6" ht="12.75" customHeight="1" x14ac:dyDescent="0.2">
      <c r="A32" s="24" t="s">
        <v>97</v>
      </c>
      <c r="B32" s="24"/>
      <c r="C32" s="37"/>
      <c r="D32" s="37"/>
      <c r="E32" s="26"/>
      <c r="F32" s="172"/>
    </row>
    <row r="33" spans="1:6" x14ac:dyDescent="0.2">
      <c r="A33" s="16"/>
      <c r="B33" s="16"/>
      <c r="C33" s="16"/>
      <c r="D33" s="16"/>
      <c r="E33" s="16"/>
      <c r="F33" s="172"/>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x14ac:dyDescent="0.2"/>
    <row r="60" x14ac:dyDescent="0.2"/>
    <row r="6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A16:A21 A22: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49"/>
  <sheetViews>
    <sheetView topLeftCell="A7" zoomScaleNormal="100" workbookViewId="0">
      <selection activeCell="A9" sqref="A9:E9"/>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6.7109375" style="15" customWidth="1"/>
    <col min="7" max="10" width="9.140625" style="15" hidden="1" customWidth="1"/>
    <col min="11" max="13" width="0" style="15" hidden="1" customWidth="1"/>
    <col min="14" max="16384" width="9.140625" style="15" hidden="1"/>
  </cols>
  <sheetData>
    <row r="1" spans="1:6" ht="26.25" customHeight="1" x14ac:dyDescent="0.2">
      <c r="A1" s="182" t="s">
        <v>60</v>
      </c>
      <c r="B1" s="182"/>
      <c r="C1" s="182"/>
      <c r="D1" s="182"/>
      <c r="E1" s="182"/>
      <c r="F1" s="20"/>
    </row>
    <row r="2" spans="1:6" ht="21" customHeight="1" x14ac:dyDescent="0.2">
      <c r="A2" s="3" t="s">
        <v>3</v>
      </c>
      <c r="B2" s="185" t="str">
        <f>'Summary and sign-off'!B2:F2</f>
        <v>Classification Office</v>
      </c>
      <c r="C2" s="185"/>
      <c r="D2" s="185"/>
      <c r="E2" s="185"/>
      <c r="F2" s="20"/>
    </row>
    <row r="3" spans="1:6" ht="21" customHeight="1" x14ac:dyDescent="0.2">
      <c r="A3" s="3" t="s">
        <v>61</v>
      </c>
      <c r="B3" s="185" t="str">
        <f>'Summary and sign-off'!B3:F3</f>
        <v>David Shanks</v>
      </c>
      <c r="C3" s="185"/>
      <c r="D3" s="185"/>
      <c r="E3" s="185"/>
      <c r="F3" s="20"/>
    </row>
    <row r="4" spans="1:6" ht="21" customHeight="1" x14ac:dyDescent="0.2">
      <c r="A4" s="3" t="s">
        <v>62</v>
      </c>
      <c r="B4" s="185">
        <f>'Summary and sign-off'!B4:F4</f>
        <v>44013</v>
      </c>
      <c r="C4" s="185"/>
      <c r="D4" s="185"/>
      <c r="E4" s="185"/>
      <c r="F4" s="20"/>
    </row>
    <row r="5" spans="1:6" ht="21" customHeight="1" x14ac:dyDescent="0.2">
      <c r="A5" s="3" t="s">
        <v>63</v>
      </c>
      <c r="B5" s="185">
        <f>'Summary and sign-off'!B5:F5</f>
        <v>44377</v>
      </c>
      <c r="C5" s="185"/>
      <c r="D5" s="185"/>
      <c r="E5" s="185"/>
      <c r="F5" s="20"/>
    </row>
    <row r="6" spans="1:6" ht="21" customHeight="1" x14ac:dyDescent="0.2">
      <c r="A6" s="3" t="s">
        <v>64</v>
      </c>
      <c r="B6" s="180" t="s">
        <v>32</v>
      </c>
      <c r="C6" s="180"/>
      <c r="D6" s="180"/>
      <c r="E6" s="180"/>
      <c r="F6" s="27"/>
    </row>
    <row r="7" spans="1:6" ht="21" customHeight="1" x14ac:dyDescent="0.2">
      <c r="A7" s="3" t="s">
        <v>7</v>
      </c>
      <c r="B7" s="180" t="s">
        <v>34</v>
      </c>
      <c r="C7" s="180"/>
      <c r="D7" s="180"/>
      <c r="E7" s="180"/>
      <c r="F7" s="27"/>
    </row>
    <row r="8" spans="1:6" ht="35.25" customHeight="1" x14ac:dyDescent="0.2">
      <c r="A8" s="189" t="s">
        <v>98</v>
      </c>
      <c r="B8" s="189"/>
      <c r="C8" s="196"/>
      <c r="D8" s="196"/>
      <c r="E8" s="196"/>
      <c r="F8" s="20"/>
    </row>
    <row r="9" spans="1:6" ht="35.25" customHeight="1" x14ac:dyDescent="0.2">
      <c r="A9" s="197" t="s">
        <v>99</v>
      </c>
      <c r="B9" s="198"/>
      <c r="C9" s="198"/>
      <c r="D9" s="198"/>
      <c r="E9" s="198"/>
      <c r="F9" s="20"/>
    </row>
    <row r="10" spans="1:6" ht="27" customHeight="1" x14ac:dyDescent="0.2">
      <c r="A10" s="28" t="s">
        <v>68</v>
      </c>
      <c r="B10" s="28" t="s">
        <v>13</v>
      </c>
      <c r="C10" s="28" t="s">
        <v>100</v>
      </c>
      <c r="D10" s="28" t="s">
        <v>101</v>
      </c>
      <c r="E10" s="28" t="s">
        <v>72</v>
      </c>
      <c r="F10" s="29"/>
    </row>
    <row r="11" spans="1:6" s="60" customFormat="1" hidden="1" x14ac:dyDescent="0.2">
      <c r="A11" s="104"/>
      <c r="B11" s="101"/>
      <c r="C11" s="105"/>
      <c r="D11" s="105"/>
      <c r="E11" s="106"/>
      <c r="F11" s="2"/>
    </row>
    <row r="12" spans="1:6" s="60" customFormat="1" ht="25.5" x14ac:dyDescent="0.2">
      <c r="A12" s="171" t="s">
        <v>150</v>
      </c>
      <c r="B12" s="116">
        <v>312.20999999999998</v>
      </c>
      <c r="C12" s="120" t="s">
        <v>157</v>
      </c>
      <c r="D12" s="120" t="s">
        <v>202</v>
      </c>
      <c r="E12" s="121" t="s">
        <v>158</v>
      </c>
      <c r="F12" s="2"/>
    </row>
    <row r="13" spans="1:6" s="60" customFormat="1" x14ac:dyDescent="0.2">
      <c r="A13" s="115">
        <v>44336</v>
      </c>
      <c r="B13" s="116">
        <v>1374.25</v>
      </c>
      <c r="C13" s="120" t="s">
        <v>122</v>
      </c>
      <c r="D13" s="120" t="s">
        <v>149</v>
      </c>
      <c r="E13" s="121" t="s">
        <v>123</v>
      </c>
      <c r="F13" s="2"/>
    </row>
    <row r="14" spans="1:6" s="60" customFormat="1" x14ac:dyDescent="0.2">
      <c r="A14" s="115">
        <v>44342</v>
      </c>
      <c r="B14" s="116">
        <v>1292</v>
      </c>
      <c r="C14" s="120" t="s">
        <v>146</v>
      </c>
      <c r="D14" s="120" t="s">
        <v>185</v>
      </c>
      <c r="E14" s="121" t="s">
        <v>158</v>
      </c>
      <c r="F14" s="2"/>
    </row>
    <row r="15" spans="1:6" s="60" customFormat="1" ht="25.5" x14ac:dyDescent="0.2">
      <c r="A15" s="171" t="s">
        <v>151</v>
      </c>
      <c r="B15" s="116">
        <v>125</v>
      </c>
      <c r="C15" s="120" t="s">
        <v>147</v>
      </c>
      <c r="D15" s="120" t="s">
        <v>186</v>
      </c>
      <c r="E15" s="121" t="s">
        <v>123</v>
      </c>
      <c r="F15" s="2"/>
    </row>
    <row r="16" spans="1:6" s="60" customFormat="1" ht="25.5" x14ac:dyDescent="0.2">
      <c r="A16" s="115">
        <v>44166</v>
      </c>
      <c r="B16" s="116">
        <v>40</v>
      </c>
      <c r="C16" s="120" t="s">
        <v>203</v>
      </c>
      <c r="D16" s="120" t="s">
        <v>186</v>
      </c>
      <c r="E16" s="121" t="s">
        <v>123</v>
      </c>
      <c r="F16" s="2"/>
    </row>
    <row r="17" spans="1:6" s="60" customFormat="1" ht="25.5" x14ac:dyDescent="0.2">
      <c r="A17" s="119">
        <v>44341</v>
      </c>
      <c r="B17" s="116">
        <v>315</v>
      </c>
      <c r="C17" s="170" t="s">
        <v>148</v>
      </c>
      <c r="D17" s="120" t="s">
        <v>186</v>
      </c>
      <c r="E17" s="121" t="s">
        <v>123</v>
      </c>
      <c r="F17" s="2"/>
    </row>
    <row r="18" spans="1:6" s="60" customFormat="1" x14ac:dyDescent="0.2">
      <c r="A18" s="119"/>
      <c r="B18" s="116"/>
      <c r="C18" s="120"/>
      <c r="D18" s="120"/>
      <c r="E18" s="121"/>
      <c r="F18" s="2"/>
    </row>
    <row r="19" spans="1:6" s="60" customFormat="1" hidden="1" x14ac:dyDescent="0.2">
      <c r="A19" s="104"/>
      <c r="B19" s="101"/>
      <c r="C19" s="105"/>
      <c r="D19" s="105"/>
      <c r="E19" s="106"/>
      <c r="F19" s="2"/>
    </row>
    <row r="20" spans="1:6" ht="34.5" customHeight="1" x14ac:dyDescent="0.2">
      <c r="A20" s="61" t="s">
        <v>102</v>
      </c>
      <c r="B20" s="67">
        <f>SUM(B11:B19)</f>
        <v>3458.46</v>
      </c>
      <c r="C20" s="74" t="str">
        <f>IF(SUBTOTAL(3,B11:B19)=SUBTOTAL(103,B11:B19),'Summary and sign-off'!$A$48,'Summary and sign-off'!$A$49)</f>
        <v>Check - there are no hidden rows with data</v>
      </c>
      <c r="D20" s="186" t="str">
        <f>IF('Summary and sign-off'!F59='Summary and sign-off'!F54,'Summary and sign-off'!A51,'Summary and sign-off'!A50)</f>
        <v>Check - each entry provides sufficient information</v>
      </c>
      <c r="E20" s="186"/>
      <c r="F20" s="30"/>
    </row>
    <row r="21" spans="1:6" ht="14.25" customHeight="1" x14ac:dyDescent="0.2">
      <c r="A21" s="31"/>
      <c r="B21" s="23"/>
      <c r="C21" s="16"/>
      <c r="D21" s="16"/>
      <c r="E21" s="16"/>
      <c r="F21" s="20"/>
    </row>
    <row r="22" spans="1:6" x14ac:dyDescent="0.2">
      <c r="A22" s="17" t="s">
        <v>103</v>
      </c>
      <c r="B22" s="16"/>
      <c r="C22" s="16"/>
      <c r="D22" s="16"/>
      <c r="E22" s="16"/>
      <c r="F22" s="20"/>
    </row>
    <row r="23" spans="1:6" ht="12.75" customHeight="1" x14ac:dyDescent="0.2">
      <c r="A23" s="19" t="s">
        <v>82</v>
      </c>
      <c r="B23" s="16"/>
      <c r="C23" s="16"/>
      <c r="D23" s="16"/>
      <c r="E23" s="16"/>
      <c r="F23" s="20"/>
    </row>
    <row r="24" spans="1:6" x14ac:dyDescent="0.2">
      <c r="A24" s="19" t="s">
        <v>30</v>
      </c>
      <c r="B24" s="21"/>
      <c r="C24" s="22"/>
      <c r="D24" s="22"/>
      <c r="E24" s="22"/>
      <c r="F24" s="23"/>
    </row>
    <row r="25" spans="1:6" x14ac:dyDescent="0.2">
      <c r="A25" s="24" t="s">
        <v>96</v>
      </c>
      <c r="B25" s="25"/>
      <c r="C25" s="23"/>
      <c r="D25" s="23"/>
      <c r="E25" s="23"/>
      <c r="F25" s="23"/>
    </row>
    <row r="26" spans="1:6" ht="12.75" customHeight="1" x14ac:dyDescent="0.2">
      <c r="A26" s="24" t="s">
        <v>97</v>
      </c>
      <c r="B26" s="32"/>
      <c r="C26" s="26"/>
      <c r="D26" s="26"/>
      <c r="E26" s="26"/>
      <c r="F26" s="26"/>
    </row>
    <row r="27" spans="1:6" x14ac:dyDescent="0.2">
      <c r="A27" s="31"/>
      <c r="B27" s="33"/>
      <c r="C27" s="16"/>
      <c r="D27" s="16"/>
      <c r="E27" s="16"/>
      <c r="F27" s="31"/>
    </row>
    <row r="28" spans="1:6" hidden="1" x14ac:dyDescent="0.2">
      <c r="A28" s="16"/>
      <c r="B28" s="16"/>
      <c r="C28" s="16"/>
      <c r="D28" s="16"/>
      <c r="E28" s="31"/>
    </row>
    <row r="29" spans="1:6" ht="12.75" hidden="1" customHeight="1" x14ac:dyDescent="0.2"/>
    <row r="30" spans="1:6" hidden="1" x14ac:dyDescent="0.2">
      <c r="A30" s="34"/>
      <c r="B30" s="34"/>
      <c r="C30" s="34"/>
      <c r="D30" s="34"/>
      <c r="E30" s="34"/>
      <c r="F30" s="20"/>
    </row>
    <row r="31" spans="1:6" hidden="1" x14ac:dyDescent="0.2">
      <c r="A31" s="34"/>
      <c r="B31" s="34"/>
      <c r="C31" s="34"/>
      <c r="D31" s="34"/>
      <c r="E31" s="34"/>
      <c r="F31" s="20"/>
    </row>
    <row r="32" spans="1:6" hidden="1" x14ac:dyDescent="0.2">
      <c r="A32" s="34"/>
      <c r="B32" s="34"/>
      <c r="C32" s="34"/>
      <c r="D32" s="34"/>
      <c r="E32" s="34"/>
      <c r="F32" s="20"/>
    </row>
    <row r="33" spans="1:6" hidden="1" x14ac:dyDescent="0.2">
      <c r="A33" s="34"/>
      <c r="B33" s="34"/>
      <c r="C33" s="34"/>
      <c r="D33" s="34"/>
      <c r="E33" s="34"/>
      <c r="F33" s="20"/>
    </row>
    <row r="34" spans="1:6" hidden="1" x14ac:dyDescent="0.2">
      <c r="A34" s="34"/>
      <c r="B34" s="34"/>
      <c r="C34" s="34"/>
      <c r="D34" s="34"/>
      <c r="E34" s="34"/>
      <c r="F34" s="20"/>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x14ac:dyDescent="0.2"/>
    <row r="47" spans="1:6" x14ac:dyDescent="0.2"/>
    <row r="48" spans="1:6" x14ac:dyDescent="0.2"/>
    <row r="49" x14ac:dyDescent="0.2"/>
    <row r="50" x14ac:dyDescent="0.2"/>
    <row r="5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xWindow="1072" yWindow="53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2 A15 A16 A17 A18">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072" yWindow="53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B11:B14 B15:B19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8"/>
  <sheetViews>
    <sheetView zoomScaleNormal="100" workbookViewId="0">
      <selection activeCell="B7" sqref="B7:F7"/>
    </sheetView>
  </sheetViews>
  <sheetFormatPr defaultColWidth="0" defaultRowHeight="12.75" zeroHeight="1" x14ac:dyDescent="0.2"/>
  <cols>
    <col min="1" max="1" width="35.7109375" style="123" customWidth="1"/>
    <col min="2" max="2" width="46.7109375" style="123" customWidth="1"/>
    <col min="3" max="3" width="22.140625" style="123" customWidth="1"/>
    <col min="4" max="4" width="25.42578125" style="123" customWidth="1"/>
    <col min="5" max="6" width="35.7109375" style="123" customWidth="1"/>
    <col min="7" max="7" width="38" style="123" customWidth="1"/>
    <col min="8" max="10" width="9.140625" style="123" hidden="1" customWidth="1"/>
    <col min="11" max="15" width="0" style="123" hidden="1" customWidth="1"/>
    <col min="16" max="16384" width="0" style="123" hidden="1"/>
  </cols>
  <sheetData>
    <row r="1" spans="1:8" ht="26.25" customHeight="1" x14ac:dyDescent="0.2">
      <c r="A1" s="201" t="s">
        <v>104</v>
      </c>
      <c r="B1" s="201"/>
      <c r="C1" s="201"/>
      <c r="D1" s="201"/>
      <c r="E1" s="201"/>
      <c r="F1" s="201"/>
    </row>
    <row r="2" spans="1:8" ht="21" customHeight="1" x14ac:dyDescent="0.2">
      <c r="A2" s="124" t="s">
        <v>3</v>
      </c>
      <c r="B2" s="204" t="str">
        <f>'Summary and sign-off'!B2:F2</f>
        <v>Classification Office</v>
      </c>
      <c r="C2" s="204"/>
      <c r="D2" s="204"/>
      <c r="E2" s="204"/>
      <c r="F2" s="204"/>
    </row>
    <row r="3" spans="1:8" ht="21" customHeight="1" x14ac:dyDescent="0.2">
      <c r="A3" s="124" t="s">
        <v>61</v>
      </c>
      <c r="B3" s="204" t="str">
        <f>'Summary and sign-off'!B3:F3</f>
        <v>David Shanks</v>
      </c>
      <c r="C3" s="204"/>
      <c r="D3" s="204"/>
      <c r="E3" s="204"/>
      <c r="F3" s="204"/>
    </row>
    <row r="4" spans="1:8" ht="21" customHeight="1" x14ac:dyDescent="0.2">
      <c r="A4" s="124" t="s">
        <v>62</v>
      </c>
      <c r="B4" s="204">
        <f>'Summary and sign-off'!B4:F4</f>
        <v>44013</v>
      </c>
      <c r="C4" s="204"/>
      <c r="D4" s="204"/>
      <c r="E4" s="204"/>
      <c r="F4" s="204"/>
    </row>
    <row r="5" spans="1:8" ht="21" customHeight="1" x14ac:dyDescent="0.2">
      <c r="A5" s="124" t="s">
        <v>63</v>
      </c>
      <c r="B5" s="204">
        <f>'Summary and sign-off'!B5:F5</f>
        <v>44377</v>
      </c>
      <c r="C5" s="204"/>
      <c r="D5" s="204"/>
      <c r="E5" s="204"/>
      <c r="F5" s="204"/>
    </row>
    <row r="6" spans="1:8" ht="21" customHeight="1" x14ac:dyDescent="0.2">
      <c r="A6" s="124" t="s">
        <v>105</v>
      </c>
      <c r="B6" s="205" t="s">
        <v>32</v>
      </c>
      <c r="C6" s="205"/>
      <c r="D6" s="205"/>
      <c r="E6" s="205"/>
      <c r="F6" s="205"/>
    </row>
    <row r="7" spans="1:8" ht="21" customHeight="1" x14ac:dyDescent="0.2">
      <c r="A7" s="124" t="s">
        <v>7</v>
      </c>
      <c r="B7" s="205" t="s">
        <v>34</v>
      </c>
      <c r="C7" s="205"/>
      <c r="D7" s="205"/>
      <c r="E7" s="205"/>
      <c r="F7" s="205"/>
    </row>
    <row r="8" spans="1:8" ht="36" customHeight="1" x14ac:dyDescent="0.2">
      <c r="A8" s="200" t="s">
        <v>106</v>
      </c>
      <c r="B8" s="200"/>
      <c r="C8" s="200"/>
      <c r="D8" s="200"/>
      <c r="E8" s="200"/>
      <c r="F8" s="200"/>
    </row>
    <row r="9" spans="1:8" ht="36" customHeight="1" x14ac:dyDescent="0.2">
      <c r="A9" s="202" t="s">
        <v>115</v>
      </c>
      <c r="B9" s="203"/>
      <c r="C9" s="203"/>
      <c r="D9" s="203"/>
      <c r="E9" s="203"/>
      <c r="F9" s="203"/>
    </row>
    <row r="10" spans="1:8" ht="39" customHeight="1" x14ac:dyDescent="0.2">
      <c r="A10" s="125" t="s">
        <v>68</v>
      </c>
      <c r="B10" s="126" t="s">
        <v>116</v>
      </c>
      <c r="C10" s="126" t="s">
        <v>117</v>
      </c>
      <c r="D10" s="126" t="s">
        <v>118</v>
      </c>
      <c r="E10" s="126" t="s">
        <v>119</v>
      </c>
      <c r="F10" s="126" t="s">
        <v>120</v>
      </c>
    </row>
    <row r="11" spans="1:8" s="132" customFormat="1" hidden="1" x14ac:dyDescent="0.2">
      <c r="A11" s="127"/>
      <c r="B11" s="128"/>
      <c r="C11" s="129"/>
      <c r="D11" s="128"/>
      <c r="E11" s="130"/>
      <c r="F11" s="131"/>
    </row>
    <row r="12" spans="1:8" s="132" customFormat="1" x14ac:dyDescent="0.2">
      <c r="A12" s="133"/>
      <c r="B12" s="134"/>
      <c r="C12" s="135"/>
      <c r="D12" s="134"/>
      <c r="E12" s="136"/>
      <c r="F12" s="137"/>
    </row>
    <row r="13" spans="1:8" s="132" customFormat="1" ht="25.5" x14ac:dyDescent="0.2">
      <c r="A13" s="133">
        <v>44140</v>
      </c>
      <c r="B13" s="134" t="s">
        <v>169</v>
      </c>
      <c r="C13" s="135" t="s">
        <v>47</v>
      </c>
      <c r="D13" s="134" t="s">
        <v>189</v>
      </c>
      <c r="E13" s="136" t="s">
        <v>43</v>
      </c>
      <c r="F13" s="137"/>
    </row>
    <row r="14" spans="1:8" s="132" customFormat="1" ht="25.5" x14ac:dyDescent="0.2">
      <c r="A14" s="133">
        <v>44140</v>
      </c>
      <c r="B14" s="134" t="s">
        <v>170</v>
      </c>
      <c r="C14" s="135" t="s">
        <v>48</v>
      </c>
      <c r="D14" s="134" t="s">
        <v>189</v>
      </c>
      <c r="E14" s="136" t="s">
        <v>43</v>
      </c>
      <c r="F14" s="137"/>
    </row>
    <row r="15" spans="1:8" s="132" customFormat="1" x14ac:dyDescent="0.2">
      <c r="A15" s="133">
        <v>44216</v>
      </c>
      <c r="B15" s="134" t="s">
        <v>153</v>
      </c>
      <c r="C15" s="135" t="s">
        <v>47</v>
      </c>
      <c r="D15" s="134" t="s">
        <v>145</v>
      </c>
      <c r="E15" s="136" t="s">
        <v>43</v>
      </c>
      <c r="F15" s="137"/>
    </row>
    <row r="16" spans="1:8" s="132" customFormat="1" ht="51" x14ac:dyDescent="0.2">
      <c r="A16" s="138" t="s">
        <v>114</v>
      </c>
      <c r="B16" s="134" t="s">
        <v>154</v>
      </c>
      <c r="C16" s="135" t="s">
        <v>47</v>
      </c>
      <c r="D16" s="134" t="s">
        <v>187</v>
      </c>
      <c r="E16" s="136" t="s">
        <v>43</v>
      </c>
      <c r="F16" s="137" t="s">
        <v>204</v>
      </c>
      <c r="H16" s="132" t="s">
        <v>152</v>
      </c>
    </row>
    <row r="17" spans="1:7" s="132" customFormat="1" ht="51" x14ac:dyDescent="0.2">
      <c r="A17" s="138" t="s">
        <v>121</v>
      </c>
      <c r="B17" s="134" t="s">
        <v>155</v>
      </c>
      <c r="C17" s="135" t="s">
        <v>47</v>
      </c>
      <c r="D17" s="134" t="s">
        <v>187</v>
      </c>
      <c r="E17" s="136" t="s">
        <v>43</v>
      </c>
      <c r="F17" s="137" t="s">
        <v>204</v>
      </c>
    </row>
    <row r="18" spans="1:7" s="132" customFormat="1" ht="63.75" x14ac:dyDescent="0.2">
      <c r="A18" s="133">
        <v>44295</v>
      </c>
      <c r="B18" s="134" t="s">
        <v>188</v>
      </c>
      <c r="C18" s="135" t="s">
        <v>47</v>
      </c>
      <c r="D18" s="134" t="s">
        <v>156</v>
      </c>
      <c r="E18" s="136" t="s">
        <v>43</v>
      </c>
      <c r="F18" s="137" t="s">
        <v>205</v>
      </c>
    </row>
    <row r="19" spans="1:7" s="132" customFormat="1" x14ac:dyDescent="0.2">
      <c r="A19" s="138"/>
      <c r="B19" s="134"/>
      <c r="C19" s="135"/>
      <c r="D19" s="134"/>
      <c r="E19" s="136"/>
      <c r="F19" s="137"/>
    </row>
    <row r="20" spans="1:7" s="132" customFormat="1" x14ac:dyDescent="0.2">
      <c r="A20" s="138"/>
      <c r="B20" s="134"/>
      <c r="C20" s="135"/>
      <c r="D20" s="134"/>
      <c r="E20" s="136"/>
      <c r="F20" s="137"/>
    </row>
    <row r="21" spans="1:7" s="132" customFormat="1" x14ac:dyDescent="0.2">
      <c r="A21" s="138"/>
      <c r="B21" s="134"/>
      <c r="C21" s="135"/>
      <c r="D21" s="134"/>
      <c r="E21" s="136"/>
      <c r="F21" s="137"/>
    </row>
    <row r="22" spans="1:7" s="132" customFormat="1" x14ac:dyDescent="0.2">
      <c r="A22" s="138"/>
      <c r="B22" s="134"/>
      <c r="C22" s="135"/>
      <c r="D22" s="134"/>
      <c r="E22" s="136"/>
      <c r="F22" s="137"/>
    </row>
    <row r="23" spans="1:7" s="132" customFormat="1" x14ac:dyDescent="0.2">
      <c r="A23" s="138"/>
      <c r="B23" s="134"/>
      <c r="C23" s="135"/>
      <c r="D23" s="134"/>
      <c r="E23" s="136"/>
      <c r="F23" s="137"/>
    </row>
    <row r="24" spans="1:7" s="132" customFormat="1" x14ac:dyDescent="0.2">
      <c r="A24" s="138"/>
      <c r="B24" s="134"/>
      <c r="C24" s="135"/>
      <c r="D24" s="134"/>
      <c r="E24" s="136"/>
      <c r="F24" s="137"/>
    </row>
    <row r="25" spans="1:7" s="132" customFormat="1" x14ac:dyDescent="0.2">
      <c r="A25" s="138"/>
      <c r="B25" s="134"/>
      <c r="C25" s="135"/>
      <c r="D25" s="134"/>
      <c r="E25" s="136"/>
      <c r="F25" s="137"/>
    </row>
    <row r="26" spans="1:7" s="132" customFormat="1" hidden="1" x14ac:dyDescent="0.2">
      <c r="A26" s="127"/>
      <c r="B26" s="128"/>
      <c r="C26" s="129"/>
      <c r="D26" s="128"/>
      <c r="E26" s="130"/>
      <c r="F26" s="131"/>
    </row>
    <row r="27" spans="1:7" ht="34.5" customHeight="1" x14ac:dyDescent="0.2">
      <c r="A27" s="139" t="s">
        <v>107</v>
      </c>
      <c r="B27" s="140" t="s">
        <v>108</v>
      </c>
      <c r="C27" s="141">
        <f>C28+C29</f>
        <v>6</v>
      </c>
      <c r="D27" s="142" t="str">
        <f>IF(SUBTOTAL(3,C11:C26)=SUBTOTAL(103,C11:C26),'Summary and sign-off'!$A$48,'Summary and sign-off'!$A$49)</f>
        <v>Check - there are no hidden rows with data</v>
      </c>
      <c r="E27" s="199" t="str">
        <f>IF('Summary and sign-off'!F60='Summary and sign-off'!F54,'Summary and sign-off'!A52,'Summary and sign-off'!A50)</f>
        <v>Check - each entry provides sufficient information</v>
      </c>
      <c r="F27" s="199"/>
      <c r="G27" s="132"/>
    </row>
    <row r="28" spans="1:7" ht="25.5" customHeight="1" x14ac:dyDescent="0.25">
      <c r="A28" s="143"/>
      <c r="B28" s="144" t="s">
        <v>47</v>
      </c>
      <c r="C28" s="145">
        <f>COUNTIF(C11:C26,'Summary and sign-off'!A45)</f>
        <v>5</v>
      </c>
      <c r="D28" s="146"/>
      <c r="E28" s="147"/>
      <c r="F28" s="148"/>
    </row>
    <row r="29" spans="1:7" ht="25.5" customHeight="1" x14ac:dyDescent="0.25">
      <c r="A29" s="143"/>
      <c r="B29" s="144" t="s">
        <v>48</v>
      </c>
      <c r="C29" s="145">
        <f>COUNTIF(C11:C26,'Summary and sign-off'!A46)</f>
        <v>1</v>
      </c>
      <c r="D29" s="146"/>
      <c r="E29" s="147"/>
      <c r="F29" s="148"/>
    </row>
    <row r="30" spans="1:7" x14ac:dyDescent="0.2">
      <c r="A30" s="149"/>
      <c r="B30" s="150"/>
      <c r="C30" s="149"/>
      <c r="D30" s="151"/>
      <c r="E30" s="151"/>
      <c r="F30" s="149"/>
    </row>
    <row r="31" spans="1:7" x14ac:dyDescent="0.2">
      <c r="A31" s="150" t="s">
        <v>103</v>
      </c>
      <c r="B31" s="150"/>
      <c r="C31" s="150"/>
      <c r="D31" s="150"/>
      <c r="E31" s="150"/>
      <c r="F31" s="150"/>
    </row>
    <row r="32" spans="1:7" ht="12.75" customHeight="1" x14ac:dyDescent="0.2">
      <c r="A32" s="152" t="s">
        <v>82</v>
      </c>
      <c r="B32" s="149"/>
      <c r="C32" s="149"/>
      <c r="D32" s="149"/>
      <c r="E32" s="149"/>
    </row>
    <row r="33" spans="1:6" x14ac:dyDescent="0.2">
      <c r="A33" s="152" t="s">
        <v>30</v>
      </c>
      <c r="B33" s="153"/>
      <c r="C33" s="154"/>
      <c r="D33" s="154"/>
      <c r="E33" s="154"/>
      <c r="F33" s="149"/>
    </row>
    <row r="34" spans="1:6" x14ac:dyDescent="0.2">
      <c r="A34" s="152" t="s">
        <v>109</v>
      </c>
      <c r="B34" s="155"/>
      <c r="C34" s="155"/>
      <c r="D34" s="155"/>
      <c r="E34" s="155"/>
      <c r="F34" s="155"/>
    </row>
    <row r="35" spans="1:6" ht="12.75" customHeight="1" x14ac:dyDescent="0.2">
      <c r="A35" s="152" t="s">
        <v>110</v>
      </c>
      <c r="B35" s="149"/>
      <c r="C35" s="149"/>
      <c r="D35" s="149"/>
      <c r="E35" s="149"/>
      <c r="F35" s="149"/>
    </row>
    <row r="36" spans="1:6" ht="13.15" customHeight="1" x14ac:dyDescent="0.2">
      <c r="A36" s="156" t="s">
        <v>111</v>
      </c>
      <c r="B36" s="154"/>
      <c r="C36" s="154"/>
      <c r="D36" s="154"/>
      <c r="E36" s="154"/>
      <c r="F36" s="154"/>
    </row>
    <row r="37" spans="1:6" x14ac:dyDescent="0.2">
      <c r="A37" s="152" t="s">
        <v>112</v>
      </c>
      <c r="B37" s="157"/>
      <c r="C37" s="149"/>
      <c r="D37" s="149"/>
      <c r="E37" s="149"/>
      <c r="F37" s="149"/>
    </row>
    <row r="38" spans="1:6" ht="12.75" customHeight="1" x14ac:dyDescent="0.2">
      <c r="A38" s="152" t="s">
        <v>97</v>
      </c>
      <c r="B38" s="152"/>
      <c r="C38" s="158"/>
      <c r="D38" s="158"/>
      <c r="E38" s="158"/>
      <c r="F38" s="158"/>
    </row>
    <row r="39" spans="1:6" ht="12.75" customHeight="1" x14ac:dyDescent="0.2">
      <c r="A39" s="152"/>
      <c r="B39" s="152"/>
      <c r="C39" s="158"/>
      <c r="D39" s="158"/>
      <c r="E39" s="158"/>
      <c r="F39" s="158"/>
    </row>
    <row r="40" spans="1:6" ht="12.75" hidden="1" customHeight="1" x14ac:dyDescent="0.2">
      <c r="A40" s="152"/>
      <c r="B40" s="152"/>
      <c r="C40" s="158"/>
      <c r="D40" s="158"/>
      <c r="E40" s="158"/>
      <c r="F40" s="158"/>
    </row>
    <row r="41" spans="1:6" hidden="1" x14ac:dyDescent="0.2"/>
    <row r="42" spans="1:6" hidden="1" x14ac:dyDescent="0.2"/>
    <row r="43" spans="1:6" hidden="1" x14ac:dyDescent="0.2">
      <c r="A43" s="150"/>
      <c r="B43" s="150"/>
      <c r="C43" s="150"/>
      <c r="D43" s="150"/>
      <c r="E43" s="150"/>
      <c r="F43" s="150"/>
    </row>
    <row r="44" spans="1:6" hidden="1" x14ac:dyDescent="0.2">
      <c r="A44" s="150"/>
      <c r="B44" s="150"/>
      <c r="C44" s="150"/>
      <c r="D44" s="150"/>
      <c r="E44" s="150"/>
      <c r="F44" s="150"/>
    </row>
    <row r="45" spans="1:6" hidden="1" x14ac:dyDescent="0.2">
      <c r="A45" s="150"/>
      <c r="B45" s="150"/>
      <c r="C45" s="150"/>
      <c r="D45" s="150"/>
      <c r="E45" s="150"/>
      <c r="F45" s="150"/>
    </row>
    <row r="46" spans="1:6" hidden="1" x14ac:dyDescent="0.2">
      <c r="A46" s="150"/>
      <c r="B46" s="150"/>
      <c r="C46" s="150"/>
      <c r="D46" s="150"/>
      <c r="E46" s="150"/>
      <c r="F46" s="150"/>
    </row>
    <row r="47" spans="1:6" hidden="1" x14ac:dyDescent="0.2">
      <c r="A47" s="150"/>
      <c r="B47" s="150"/>
      <c r="C47" s="150"/>
      <c r="D47" s="150"/>
      <c r="E47" s="150"/>
      <c r="F47" s="150"/>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x14ac:dyDescent="0.2"/>
  </sheetData>
  <sheetProtection sheet="1" formatCells="0" insertRows="0" deleteRows="0"/>
  <dataConsolidate/>
  <mergeCells count="10">
    <mergeCell ref="E27:F2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A2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 A16 A17 A18 A19 A20 A21 A22 A23 A24 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C11:C26</xm:sqref>
        </x14:dataValidation>
        <x14:dataValidation type="list" errorStyle="information" operator="greaterThan" allowBlank="1" showInputMessage="1" prompt="Provide specific $ value if possible">
          <x14:formula1>
            <xm:f>'Summary and sign-off'!$A$39:$A$44</xm:f>
          </x14:formula1>
          <xm:sqref>E11:E26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purl.org/dc/elements/1.1/"/>
    <ds:schemaRef ds:uri="http://purl.org/dc/dcmitype/"/>
    <ds:schemaRef ds:uri="12165527-d881-4234-97f9-ee139a3f0c3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cp:revision/>
  <cp:lastPrinted>2021-07-23T04:08:48Z</cp:lastPrinted>
  <dcterms:created xsi:type="dcterms:W3CDTF">2010-10-17T20:59:02Z</dcterms:created>
  <dcterms:modified xsi:type="dcterms:W3CDTF">2021-08-01T22:32:52Z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