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C:\Users\ewingju\AppData\Local\Microsoft\Windows\INetCache\Content.Outlook\X4YLMAYD\"/>
    </mc:Choice>
  </mc:AlternateContent>
  <xr:revisionPtr revIDLastSave="0" documentId="13_ncr:1_{03D59B9C-D527-4A5E-8A12-A9B39B758446}" xr6:coauthVersionLast="47" xr6:coauthVersionMax="47" xr10:uidLastSave="{00000000-0000-0000-0000-000000000000}"/>
  <bookViews>
    <workbookView xWindow="-120" yWindow="-120" windowWidth="29040" windowHeight="15720"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expenses'!$A$1:$E$29</definedName>
    <definedName name="_xlnm.Print_Area" localSheetId="4">'Gifts and benefits'!$A$1:$F$36</definedName>
    <definedName name="_xlnm.Print_Area" localSheetId="2">Hospitality!$A$1:$E$32</definedName>
    <definedName name="_xlnm.Print_Area" localSheetId="0">'Summary and sign-off'!$A$1:$F$23</definedName>
    <definedName name="_xlnm.Print_Area" localSheetId="1">Travel!$A$1:$E$93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4" l="1"/>
  <c r="C23" i="3"/>
  <c r="C25" i="2"/>
  <c r="C70" i="1"/>
  <c r="C82" i="1"/>
  <c r="C52"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3" i="3" s="1"/>
  <c r="F57" i="13"/>
  <c r="D82" i="1" s="1"/>
  <c r="F56" i="13"/>
  <c r="D70" i="1" s="1"/>
  <c r="F55" i="13"/>
  <c r="D52" i="1" s="1"/>
  <c r="C13" i="13"/>
  <c r="C12" i="13"/>
  <c r="C11" i="13"/>
  <c r="C16" i="13" l="1"/>
  <c r="C17" i="13"/>
  <c r="B5" i="4" l="1"/>
  <c r="B4" i="4"/>
  <c r="B5" i="3"/>
  <c r="B4" i="3"/>
  <c r="B5" i="2"/>
  <c r="B4" i="2"/>
  <c r="B5" i="1"/>
  <c r="B4" i="1"/>
  <c r="C15" i="13" l="1"/>
  <c r="F12" i="13" l="1"/>
  <c r="C25" i="4"/>
  <c r="F11" i="13" s="1"/>
  <c r="F13" i="13" l="1"/>
  <c r="B82" i="1"/>
  <c r="B17" i="13" s="1"/>
  <c r="B70" i="1"/>
  <c r="B16" i="13" s="1"/>
  <c r="B52" i="1"/>
  <c r="B15" i="13" s="1"/>
  <c r="B23" i="3" l="1"/>
  <c r="B13" i="13" s="1"/>
  <c r="B25" i="2"/>
  <c r="B12" i="13" s="1"/>
  <c r="B11" i="13" l="1"/>
  <c r="B8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5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73"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<sst xmlns="http://schemas.openxmlformats.org/spreadsheetml/2006/main" count="308" uniqueCount="190">
  <si>
    <t>Hospitality</t>
  </si>
  <si>
    <t>Gifts and benefits</t>
  </si>
  <si>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</si>
  <si>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</si>
  <si>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</si>
  <si>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</si>
  <si>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</si>
  <si>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</si>
  <si>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</si>
  <si>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</si>
  <si>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</si>
  <si>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</si>
  <si>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</si>
  <si>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</si>
  <si>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</si>
  <si>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</si>
  <si>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</si>
  <si>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</si>
  <si>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</si>
  <si>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</si>
  <si>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</si>
  <si>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</si>
  <si>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</si>
  <si>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</si>
  <si>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</si>
  <si>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</si>
  <si>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</si>
  <si>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</si>
  <si>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</si>
  <si>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</si>
  <si>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</si>
  <si>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</si>
  <si>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</si>
  <si>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</si>
  <si>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</si>
  <si>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</si>
  <si>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</si>
  <si>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</si>
  <si>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</si>
  <si>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</si>
  <si>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</si>
  <si>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</si>
  <si>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</si>
  <si>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</si>
  <si>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</si>
  <si>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</si>
  <si>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</si>
  <si>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</si>
  <si>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</si>
  <si>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</si>
  <si>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</si>
  <si>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</si>
  <si>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</si>
  <si>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</si>
  <si>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</si>
  <si>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</si>
  <si>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</si>
  <si>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</si>
  <si>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</si>
  <si>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</si>
  <si>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</si>
  <si>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</si>
  <si>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</si>
  <si>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</si>
  <si>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</si>
  <si>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</si>
  <si>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</si>
  <si>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</si>
  <si>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</si>
  <si>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</si>
  <si>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</si>
  <si>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</si>
  <si>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</si>
  <si>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</si>
  <si>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</si>
  <si>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</si>
  <si>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</si>
  <si>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</si>
  <si>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</si>
  <si>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</si>
  <si>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</si>
  <si>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</si>
  <si>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</si>
  <si>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</si>
  <si>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</si>
  <si>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</si>
  <si>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</si>
  <si>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</si>
  <si>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</si>
  <si>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</si>
  <si>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</si>
  <si>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</si>
  <si>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</si>
  <si>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</si>
  <si>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</si>
  <si>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</si>
  <si>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</si>
  <si>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</si>
  <si>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</si>
  <si>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</si>
  <si>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</si>
  <si>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</si>
  <si>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Office of Film and Literature Classification</t>
  </si>
  <si>
    <t>Caroline Flora</t>
  </si>
  <si>
    <t>Rupert Ablett-Hampson - Deputy Chief Censor and Board Member, Julia Dayan - Chief Financial Officer</t>
  </si>
  <si>
    <t xml:space="preserve">Uber   *Trip           Help.Uber.Com Nz </t>
  </si>
  <si>
    <t>29 Sept -19 Oct 2022</t>
  </si>
  <si>
    <t>Airfares</t>
  </si>
  <si>
    <t>Meals</t>
  </si>
  <si>
    <r>
      <rPr>
        <b/>
        <sz val="10"/>
        <rFont val="Arial"/>
        <family val="2"/>
      </rPr>
      <t>Transport</t>
    </r>
    <r>
      <rPr>
        <sz val="10"/>
        <rFont val="Arial"/>
        <family val="2"/>
      </rPr>
      <t xml:space="preserve"> - Airfares - Dublin to London</t>
    </r>
  </si>
  <si>
    <t>Cell phone/Data</t>
  </si>
  <si>
    <t>DPMC Arranged dinner</t>
  </si>
  <si>
    <t>Helsinki</t>
  </si>
  <si>
    <t>Dublin</t>
  </si>
  <si>
    <t>London</t>
  </si>
  <si>
    <t>Paris</t>
  </si>
  <si>
    <t>Finland</t>
  </si>
  <si>
    <t>Oslo</t>
  </si>
  <si>
    <t>New Zealand</t>
  </si>
  <si>
    <t>Meal</t>
  </si>
  <si>
    <t>Transport - Uber</t>
  </si>
  <si>
    <r>
      <rPr>
        <b/>
        <sz val="10"/>
        <rFont val="Arial"/>
        <family val="2"/>
      </rPr>
      <t>Transport</t>
    </r>
    <r>
      <rPr>
        <sz val="10"/>
        <rFont val="Arial"/>
        <family val="2"/>
      </rPr>
      <t xml:space="preserve"> - Airfares - Paris to Helsinki</t>
    </r>
  </si>
  <si>
    <t>London to Paris</t>
  </si>
  <si>
    <t>Paris to Helsinki</t>
  </si>
  <si>
    <t>Dublin to London</t>
  </si>
  <si>
    <t>3 - 4 Oct 2023</t>
  </si>
  <si>
    <t>30 Sept - 2 Oct 2022</t>
  </si>
  <si>
    <t>5 - 8 Oct 2022</t>
  </si>
  <si>
    <t>9 - 11 Oct 2022</t>
  </si>
  <si>
    <t>24-25 August 2022</t>
  </si>
  <si>
    <r>
      <rPr>
        <b/>
        <sz val="10"/>
        <rFont val="Arial"/>
        <family val="2"/>
      </rPr>
      <t>Transport</t>
    </r>
    <r>
      <rPr>
        <sz val="10"/>
        <rFont val="Arial"/>
        <family val="2"/>
      </rPr>
      <t xml:space="preserve"> - Taxi - Airport Transfer</t>
    </r>
  </si>
  <si>
    <r>
      <rPr>
        <b/>
        <sz val="10"/>
        <rFont val="Arial"/>
        <family val="2"/>
      </rPr>
      <t>Transport</t>
    </r>
    <r>
      <rPr>
        <sz val="10"/>
        <rFont val="Arial"/>
        <family val="2"/>
      </rPr>
      <t xml:space="preserve"> - Taxi</t>
    </r>
  </si>
  <si>
    <r>
      <rPr>
        <b/>
        <sz val="10"/>
        <rFont val="Arial"/>
        <family val="2"/>
      </rPr>
      <t>Transport</t>
    </r>
    <r>
      <rPr>
        <sz val="10"/>
        <rFont val="Arial"/>
        <family val="2"/>
      </rPr>
      <t xml:space="preserve"> - Uber</t>
    </r>
  </si>
  <si>
    <r>
      <rPr>
        <b/>
        <sz val="10"/>
        <rFont val="Arial"/>
        <family val="2"/>
      </rPr>
      <t>Transport</t>
    </r>
    <r>
      <rPr>
        <sz val="10"/>
        <rFont val="Arial"/>
        <family val="2"/>
      </rPr>
      <t xml:space="preserve"> - Public</t>
    </r>
  </si>
  <si>
    <r>
      <rPr>
        <b/>
        <sz val="10"/>
        <rFont val="Arial"/>
        <family val="2"/>
      </rPr>
      <t>Transport</t>
    </r>
    <r>
      <rPr>
        <sz val="10"/>
        <rFont val="Arial"/>
        <family val="2"/>
      </rPr>
      <t xml:space="preserve"> - Train - Airport Transfer</t>
    </r>
  </si>
  <si>
    <r>
      <rPr>
        <b/>
        <sz val="10"/>
        <rFont val="Arial"/>
        <family val="2"/>
      </rPr>
      <t>Transport</t>
    </r>
    <r>
      <rPr>
        <sz val="10"/>
        <rFont val="Arial"/>
        <family val="2"/>
      </rPr>
      <t xml:space="preserve"> - Public - 24 hour Metro pass</t>
    </r>
  </si>
  <si>
    <r>
      <rPr>
        <b/>
        <sz val="10"/>
        <rFont val="Arial"/>
        <family val="2"/>
      </rPr>
      <t>Transport</t>
    </r>
    <r>
      <rPr>
        <sz val="10"/>
        <rFont val="Arial"/>
        <family val="2"/>
      </rPr>
      <t xml:space="preserve"> - Taxi - BBFC visit</t>
    </r>
  </si>
  <si>
    <r>
      <rPr>
        <b/>
        <sz val="10"/>
        <rFont val="Arial"/>
        <family val="2"/>
      </rPr>
      <t>Transport</t>
    </r>
    <r>
      <rPr>
        <sz val="10"/>
        <rFont val="Arial"/>
        <family val="2"/>
      </rPr>
      <t xml:space="preserve"> - 
Airfares - Wellington - Dublin - London - Europe - Wellington</t>
    </r>
  </si>
  <si>
    <t>Auckland</t>
  </si>
  <si>
    <t>30 Oct - 1 Nov 2022</t>
  </si>
  <si>
    <t>Parking - Airport</t>
  </si>
  <si>
    <t xml:space="preserve">Wellington </t>
  </si>
  <si>
    <t>Transport - Uber to Airport</t>
  </si>
  <si>
    <t>Transport - Uber from Airport (for two)</t>
  </si>
  <si>
    <t>Wellington</t>
  </si>
  <si>
    <t>2910-100-01</t>
  </si>
  <si>
    <t>Uber for movie classification viewing at Embassy</t>
  </si>
  <si>
    <t>Transport - Uber (for 4)</t>
  </si>
  <si>
    <t>Meeting at DIA - Pipitea Street</t>
  </si>
  <si>
    <t>Meeting at DIA - return to office</t>
  </si>
  <si>
    <t>Kāpuia panel presentation - Jervois Quay</t>
  </si>
  <si>
    <t>Kāpuia panel presentation - return to office</t>
  </si>
  <si>
    <t>Joined by the Deputy Chief Censor</t>
  </si>
  <si>
    <t>Mobile phone and calling costs</t>
  </si>
  <si>
    <t>Aug '22-Jun '23</t>
  </si>
  <si>
    <t xml:space="preserve">Employee Assistance Programme </t>
  </si>
  <si>
    <t>Cultural Advice and support (with Deputy Chief Censor)</t>
  </si>
  <si>
    <t>Training and Development</t>
  </si>
  <si>
    <t>July '22 - Jun '23</t>
  </si>
  <si>
    <t>Jan-Feb 2023</t>
  </si>
  <si>
    <t>Nil</t>
  </si>
  <si>
    <t>% Meal for travel group, arranged by MFAT</t>
  </si>
  <si>
    <t>% of shared Meal for Study Trip group, arranged by MFAT</t>
  </si>
  <si>
    <t>Film and Video Labelling Body</t>
  </si>
  <si>
    <r>
      <t xml:space="preserve">Conference - Attending </t>
    </r>
    <r>
      <rPr>
        <sz val="9"/>
        <rFont val="Arial"/>
        <family val="2"/>
      </rPr>
      <t>'Women in the Public Eye"</t>
    </r>
  </si>
  <si>
    <t>Transport - Uber for 2</t>
  </si>
  <si>
    <t>Employee Assistance Programme sessions, available under policy to all staff members</t>
  </si>
  <si>
    <t>Training - Crisis Communications and Media workshop for Senior Management team, Strategic Administrator, Deputy and Chief Censors (x5). Per person cost provided.</t>
  </si>
  <si>
    <t>Accommodation bookings from 30 Sept to 11 October were arranged by the Department of Internal Affairs, for the full Study Trip group</t>
  </si>
  <si>
    <r>
      <rPr>
        <b/>
        <sz val="10"/>
        <rFont val="Arial"/>
        <family val="2"/>
      </rPr>
      <t>Content Regulatory Review 'Study Trip' to Europe</t>
    </r>
    <r>
      <rPr>
        <b/>
        <sz val="10"/>
        <color rgb="FFFF0000"/>
        <rFont val="Arial"/>
        <family val="2"/>
      </rPr>
      <t xml:space="preserve"> </t>
    </r>
    <r>
      <rPr>
        <sz val="10"/>
        <rFont val="Arial"/>
        <family val="2"/>
      </rPr>
      <t xml:space="preserve">
From the Minister of Internal Affairs -
"Invitation to Content Regulatory Review 'Study Trip' to Europe": The study trip provides an opportunity to discuss the globally shifting harm environment, including the growing prevalence and harmful impacts of mis- and disinformation, and international approaches and suggestions for content regulation. The Study Trip will also provide an opportunity to discuss ongoing work in the space of the Christchurch Call and Online Gambling.
The Study Trip will span the United Kingdom, and [Europe] to meet with academic, civil society, government and non-governmental contacts.  All of the countries to be visited have taken significant steps towards addressing harmful online media content in recent years."</t>
    </r>
  </si>
  <si>
    <r>
      <rPr>
        <b/>
        <sz val="10"/>
        <rFont val="Arial"/>
        <family val="2"/>
      </rPr>
      <t>Transport</t>
    </r>
    <r>
      <rPr>
        <sz val="10"/>
        <rFont val="Arial"/>
        <family val="2"/>
      </rPr>
      <t xml:space="preserve"> - Train -  London to Paris</t>
    </r>
  </si>
  <si>
    <r>
      <rPr>
        <b/>
        <sz val="10"/>
        <rFont val="Arial"/>
        <family val="2"/>
      </rPr>
      <t>Accommodation</t>
    </r>
    <r>
      <rPr>
        <sz val="10"/>
        <rFont val="Arial"/>
        <family val="2"/>
      </rPr>
      <t xml:space="preserve"> - Dublin x 3 nights</t>
    </r>
  </si>
  <si>
    <r>
      <rPr>
        <b/>
        <sz val="10"/>
        <rFont val="Arial"/>
        <family val="2"/>
      </rPr>
      <t>Accommodation</t>
    </r>
    <r>
      <rPr>
        <sz val="10"/>
        <rFont val="Arial"/>
        <family val="2"/>
      </rPr>
      <t xml:space="preserve"> - London x 2 nights</t>
    </r>
  </si>
  <si>
    <r>
      <rPr>
        <b/>
        <sz val="10"/>
        <rFont val="Arial"/>
        <family val="2"/>
      </rPr>
      <t>Accommodation</t>
    </r>
    <r>
      <rPr>
        <sz val="10"/>
        <rFont val="Arial"/>
        <family val="2"/>
      </rPr>
      <t xml:space="preserve"> - Helsinki x 3 nights</t>
    </r>
  </si>
  <si>
    <r>
      <rPr>
        <b/>
        <sz val="10"/>
        <rFont val="Arial"/>
        <family val="2"/>
      </rPr>
      <t>Accommodation</t>
    </r>
    <r>
      <rPr>
        <sz val="10"/>
        <rFont val="Arial"/>
        <family val="2"/>
      </rPr>
      <t xml:space="preserve"> - Oslo x 1 night</t>
    </r>
  </si>
  <si>
    <r>
      <rPr>
        <b/>
        <sz val="10"/>
        <rFont val="Arial"/>
        <family val="2"/>
      </rPr>
      <t>Accommodation</t>
    </r>
    <r>
      <rPr>
        <sz val="10"/>
        <rFont val="Arial"/>
        <family val="2"/>
      </rPr>
      <t xml:space="preserve"> - London x1 night</t>
    </r>
  </si>
  <si>
    <t>Stakeholder meetings following appointment to position of  Chief Censor - Mental Health Foundation, Netsafe, Light Project, The Disinformation Project, Film and Video Labelling Body)</t>
  </si>
  <si>
    <t xml:space="preserve">Accommodation </t>
  </si>
  <si>
    <t>Training - Media training supported by Communications Mgr.</t>
  </si>
  <si>
    <t>Lunch, associated with initial introduction to the incoming Chief Censor to the General Manager and Board Chair of the Film and Video Labelling Body, accompanied by the Deputy Chief Censor</t>
  </si>
  <si>
    <t>Travel Insurance</t>
  </si>
  <si>
    <r>
      <t xml:space="preserve">Attend and present at He Whenua Taurikura Hui, New Zealand’s annual hui on countering terrorism and violent extremism. 
He Whenua Taurikura translates to ‘a country at peace’. Hosted by DPMC.
</t>
    </r>
    <r>
      <rPr>
        <b/>
        <sz val="10"/>
        <rFont val="Arial"/>
        <family val="2"/>
      </rPr>
      <t>Session topic</t>
    </r>
    <r>
      <rPr>
        <sz val="10"/>
        <rFont val="Arial"/>
        <family val="2"/>
      </rPr>
      <t xml:space="preserve"> : Countering violent extremism: Rights,
responsibilities, and relationships.  Panel in association with the Human Rights Commissioner and representatives of the Classification Office Youth Advisory Panel</t>
    </r>
  </si>
  <si>
    <t>Uber for movie classification viewing at Embassy Cinema</t>
  </si>
  <si>
    <r>
      <t>Annual Cell Phone Plan &amp; Usage 
(</t>
    </r>
    <r>
      <rPr>
        <b/>
        <sz val="10"/>
        <color theme="1"/>
        <rFont val="Arial"/>
        <family val="2"/>
      </rPr>
      <t>excludes</t>
    </r>
    <r>
      <rPr>
        <sz val="10"/>
        <color theme="1"/>
        <rFont val="Arial"/>
        <family val="2"/>
      </rPr>
      <t xml:space="preserve"> Data which is covered by an office plan, 
</t>
    </r>
    <r>
      <rPr>
        <b/>
        <sz val="10"/>
        <color theme="1"/>
        <rFont val="Arial"/>
        <family val="2"/>
      </rPr>
      <t>includes</t>
    </r>
    <r>
      <rPr>
        <sz val="10"/>
        <color theme="1"/>
        <rFont val="Arial"/>
        <family val="2"/>
      </rPr>
      <t xml:space="preserve"> roaming charges also disclosed under 'International Travel')</t>
    </r>
  </si>
  <si>
    <t>Training - Te Reo training (full year, inhouse, all-of-office training
(estimated per person cost uses total spend and average number of attendees)</t>
  </si>
  <si>
    <t>Accommodation bookings for the 12-13 October were 
arranged directly by the Office</t>
  </si>
  <si>
    <t>Internal transfers were booked by the Department of Internal Affairs for
 the full Study Trip group.</t>
  </si>
  <si>
    <t>Combined cost for both Chief and Deputy Chief estimated at under $100</t>
  </si>
  <si>
    <t>The Office arranged travel for the Chief Censor separately from the full Study Trip group in order to obtain less expensive airfares.</t>
  </si>
  <si>
    <r>
      <rPr>
        <b/>
        <sz val="10"/>
        <rFont val="Arial"/>
        <family val="2"/>
      </rPr>
      <t>Accommodation</t>
    </r>
    <r>
      <rPr>
        <sz val="10"/>
        <rFont val="Arial"/>
        <family val="2"/>
      </rPr>
      <t xml:space="preserve"> - Paris x 4 nights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</si>
</sst>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164" formatCode="&quot;$&quot;#,##0.00_);[Red]\(&quot;$&quot;#,##0.00\)"/>
    <numFmt numFmtId="165" formatCode="_(&quot;$&quot;* #,##0.00_);_(&quot;$&quot;* \(#,##0.00\);_(&quot;$&quot;* &quot;-&quot;??_);_(@_)"/>
    <numFmt numFmtId="166" formatCode="&quot;$&quot;#,##0.00"/>
    <numFmt numFmtId="167" formatCode="[$-1409]d\ mmmm\ yyyy;@"/>
    <numFmt numFmtId="168" formatCode="dd\ mmm\ yyyy"/>
  </numFmts>
  <fonts count="35"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b/>
      <sz val="14"/>
      <color theme="0"/>
      <name val="Arial"/>
      <family val="2"/>
    </font>
    <font>
      <sz val="10"/>
      <name val="Calibri"/>
      <family val="2"/>
      <scheme val="minor"/>
    </font>
    <font>
      <sz val="10"/>
      <color rgb="FFFF0000"/>
      <name val="Calibri"/>
      <family val="2"/>
      <scheme val="minor"/>
    </font>
    <font>
      <sz val="8"/>
      <name val="Arial"/>
      <family val="2"/>
    </font>
    <font>
      <b/>
      <sz val="10"/>
      <color rgb="FFFF0000"/>
      <name val="Arial"/>
      <family val="2"/>
    </font>
    <font>
      <sz val="9"/>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rgb="FFFFFF00"/>
        <bgColor indexed="64"/>
      </patternFill>
    </fill>
  </fills>
  <borders count="18">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top style="thin">
        <color theme="0" tint="-0.24994659260841701"/>
      </top>
      <bottom style="medium">
        <color indexed="64"/>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medium">
        <color indexed="64"/>
      </top>
      <bottom/>
      <diagonal/>
    </border>
  </borders>
  <cellStyleXfs count="2">
    <xf numFmtId="0" fontId="0" fillId="0" borderId="0"/>
    <xf numFmtId="165" fontId="19" fillId="0" borderId="0" applyFont="0" applyFill="0" applyBorder="0" applyAlignment="0" applyProtection="0"/>
  </cellStyleXfs>
  <cellXfs count="154">
    <xf numFmtId="0" fontId="0" fillId="0" borderId="0" xfId="0"/>
    <xf numFmtId="0" fontId="0" fillId="0" borderId="0" xfId="0" applyAlignment="1" applyProtection="1">
      <alignment wrapText="1"/>
      <protection locked="0"/>
    </xf>
    <xf numFmtId="0" fontId="0" fillId="0" borderId="0" xfId="0" applyProtection="1">
      <protection locked="0"/>
    </xf>
    <xf numFmtId="0" fontId="14" fillId="2" borderId="0" xfId="0" applyFont="1" applyFill="1" applyAlignment="1">
      <alignment vertical="center" wrapText="1" readingOrder="1"/>
    </xf>
    <xf numFmtId="0" fontId="0" fillId="5" borderId="0" xfId="0" applyFill="1" applyAlignment="1">
      <alignment wrapText="1"/>
    </xf>
    <xf numFmtId="0" fontId="14" fillId="0" borderId="0" xfId="0" applyFont="1" applyAlignment="1">
      <alignment vertical="center" wrapText="1" readingOrder="1"/>
    </xf>
    <xf numFmtId="0" fontId="13" fillId="0" borderId="0" xfId="0" applyFont="1" applyAlignment="1">
      <alignment vertical="center" wrapText="1" readingOrder="1"/>
    </xf>
    <xf numFmtId="0" fontId="17" fillId="0" borderId="0" xfId="0" applyFont="1" applyAlignment="1">
      <alignment vertical="center" wrapText="1" readingOrder="1"/>
    </xf>
    <xf numFmtId="0" fontId="17" fillId="0" borderId="3" xfId="0" applyFont="1" applyBorder="1" applyAlignment="1">
      <alignment vertical="center" wrapText="1" readingOrder="1"/>
    </xf>
    <xf numFmtId="0" fontId="24"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2" fillId="0" borderId="0" xfId="0" applyFont="1"/>
    <xf numFmtId="166" fontId="21" fillId="0" borderId="0" xfId="0" applyNumberFormat="1" applyFont="1" applyAlignment="1">
      <alignment vertical="center" wrapText="1"/>
    </xf>
    <xf numFmtId="0" fontId="15"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0" fillId="0" borderId="0" xfId="0" applyFont="1" applyAlignment="1">
      <alignment vertical="center" wrapText="1" readingOrder="1"/>
    </xf>
    <xf numFmtId="0" fontId="16"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5" fillId="3" borderId="0" xfId="0" applyFont="1" applyFill="1" applyAlignment="1">
      <alignment vertical="center" wrapText="1" readingOrder="1"/>
    </xf>
    <xf numFmtId="0" fontId="12" fillId="3" borderId="0" xfId="0" applyFont="1" applyFill="1"/>
    <xf numFmtId="1" fontId="17" fillId="0" borderId="5" xfId="0" applyNumberFormat="1" applyFont="1" applyBorder="1" applyAlignment="1">
      <alignment horizontal="center" vertical="center" wrapText="1"/>
    </xf>
    <xf numFmtId="0" fontId="11" fillId="0" borderId="0" xfId="0" applyFont="1" applyAlignment="1">
      <alignment vertical="center"/>
    </xf>
    <xf numFmtId="1" fontId="13" fillId="0" borderId="0" xfId="0" applyNumberFormat="1" applyFont="1" applyAlignment="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Alignment="1">
      <alignment vertical="center" wrapText="1"/>
    </xf>
    <xf numFmtId="0" fontId="0" fillId="5" borderId="0" xfId="0" applyFill="1" applyAlignment="1">
      <alignment horizontal="left" vertical="top"/>
    </xf>
    <xf numFmtId="0" fontId="15" fillId="3" borderId="0" xfId="0" applyFont="1" applyFill="1" applyAlignment="1">
      <alignment vertical="center" readingOrder="1"/>
    </xf>
    <xf numFmtId="0" fontId="26" fillId="0" borderId="0" xfId="0" applyFont="1"/>
    <xf numFmtId="166" fontId="15" fillId="8" borderId="0" xfId="0" applyNumberFormat="1" applyFont="1" applyFill="1" applyAlignment="1">
      <alignment horizontal="left" vertical="center" wrapText="1"/>
    </xf>
    <xf numFmtId="1" fontId="15" fillId="8" borderId="0" xfId="0" applyNumberFormat="1" applyFont="1" applyFill="1" applyAlignment="1">
      <alignment horizontal="center" vertical="center" wrapText="1"/>
    </xf>
    <xf numFmtId="164" fontId="0" fillId="0" borderId="0" xfId="0" applyNumberFormat="1" applyAlignment="1">
      <alignment wrapText="1"/>
    </xf>
    <xf numFmtId="164" fontId="15" fillId="3" borderId="0" xfId="0" applyNumberFormat="1" applyFont="1" applyFill="1" applyAlignment="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Alignment="1">
      <alignment horizontal="center" vertical="center" readingOrder="1"/>
    </xf>
    <xf numFmtId="0" fontId="16" fillId="3" borderId="0" xfId="0" applyFont="1" applyFill="1" applyAlignment="1">
      <alignment vertical="center"/>
    </xf>
    <xf numFmtId="164" fontId="16"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4" fillId="3" borderId="0" xfId="0" applyFont="1" applyFill="1" applyAlignment="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Alignment="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Alignment="1">
      <alignment wrapText="1"/>
    </xf>
    <xf numFmtId="0" fontId="12" fillId="0" borderId="0" xfId="0" applyFont="1"/>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1" fillId="9" borderId="4" xfId="0"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167" fontId="11" fillId="9" borderId="7" xfId="0" applyNumberFormat="1" applyFont="1" applyFill="1" applyBorder="1" applyAlignment="1" applyProtection="1">
      <alignmen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167" fontId="11" fillId="3" borderId="3" xfId="0" applyNumberFormat="1" applyFont="1" applyFill="1" applyBorder="1" applyAlignment="1" applyProtection="1">
      <alignment vertical="center"/>
      <protection locked="0"/>
    </xf>
    <xf numFmtId="164" fontId="11" fillId="3" borderId="4" xfId="0" applyNumberFormat="1" applyFont="1" applyFill="1" applyBorder="1" applyAlignment="1" applyProtection="1">
      <alignment vertical="center" wrapText="1"/>
      <protection locked="0"/>
    </xf>
    <xf numFmtId="0" fontId="11" fillId="3" borderId="4" xfId="0" applyFont="1" applyFill="1" applyBorder="1" applyAlignment="1" applyProtection="1">
      <alignment vertical="center" wrapText="1"/>
      <protection locked="0"/>
    </xf>
    <xf numFmtId="0" fontId="11" fillId="3" borderId="5" xfId="0" applyFont="1" applyFill="1" applyBorder="1" applyAlignment="1" applyProtection="1">
      <alignment vertical="center" wrapText="1"/>
      <protection locked="0"/>
    </xf>
    <xf numFmtId="0" fontId="16" fillId="3" borderId="0" xfId="0" applyFont="1" applyFill="1" applyAlignment="1">
      <alignment horizontal="left" vertical="center" wrapText="1"/>
    </xf>
    <xf numFmtId="0" fontId="15" fillId="3" borderId="0" xfId="0" applyFont="1" applyFill="1" applyAlignment="1">
      <alignment horizontal="left" vertical="center" readingOrder="1"/>
    </xf>
    <xf numFmtId="166" fontId="15" fillId="3" borderId="0" xfId="0" applyNumberFormat="1" applyFont="1" applyFill="1" applyAlignment="1">
      <alignment horizontal="left" vertical="center" wrapText="1"/>
    </xf>
    <xf numFmtId="1" fontId="15" fillId="3" borderId="0" xfId="0" applyNumberFormat="1" applyFont="1" applyFill="1" applyAlignment="1">
      <alignment horizontal="center" vertical="center" wrapText="1"/>
    </xf>
    <xf numFmtId="166" fontId="27" fillId="3" borderId="0" xfId="0" applyNumberFormat="1" applyFont="1" applyFill="1" applyAlignment="1">
      <alignment horizontal="center" vertical="center" wrapText="1"/>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167" fontId="11"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1" fillId="10" borderId="4" xfId="0"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27" fillId="3" borderId="0" xfId="0" applyFont="1" applyFill="1" applyAlignment="1">
      <alignment horizontal="center" vertical="center" wrapText="1"/>
    </xf>
    <xf numFmtId="0" fontId="0" fillId="11" borderId="0" xfId="0" applyFill="1" applyProtection="1">
      <protection locked="0"/>
    </xf>
    <xf numFmtId="0" fontId="30" fillId="0" borderId="0" xfId="0" applyFont="1" applyAlignment="1" applyProtection="1">
      <alignment horizontal="left"/>
      <protection locked="0"/>
    </xf>
    <xf numFmtId="0" fontId="31" fillId="0" borderId="0" xfId="0" applyFont="1" applyAlignment="1" applyProtection="1">
      <alignment horizontal="left"/>
      <protection locked="0"/>
    </xf>
    <xf numFmtId="168" fontId="11" fillId="0" borderId="0" xfId="0" applyNumberFormat="1" applyFont="1" applyAlignment="1" applyProtection="1">
      <alignment horizontal="left"/>
      <protection locked="0"/>
    </xf>
    <xf numFmtId="167" fontId="11" fillId="10" borderId="3" xfId="0" applyNumberFormat="1" applyFont="1" applyFill="1" applyBorder="1" applyAlignment="1" applyProtection="1">
      <alignment horizontal="right" vertical="center"/>
      <protection locked="0"/>
    </xf>
    <xf numFmtId="167" fontId="11" fillId="10" borderId="3" xfId="0" applyNumberFormat="1" applyFont="1" applyFill="1" applyBorder="1" applyAlignment="1" applyProtection="1">
      <alignment horizontal="center" vertical="center"/>
      <protection locked="0"/>
    </xf>
    <xf numFmtId="167" fontId="11" fillId="10" borderId="10" xfId="0" applyNumberFormat="1" applyFont="1" applyFill="1" applyBorder="1" applyAlignment="1" applyProtection="1">
      <alignment horizontal="right" vertical="center"/>
      <protection locked="0"/>
    </xf>
    <xf numFmtId="164" fontId="11" fillId="10" borderId="11" xfId="0" applyNumberFormat="1" applyFont="1" applyFill="1" applyBorder="1" applyAlignment="1" applyProtection="1">
      <alignment vertical="center" wrapText="1"/>
      <protection locked="0"/>
    </xf>
    <xf numFmtId="0" fontId="11" fillId="10" borderId="11" xfId="0" applyFont="1" applyFill="1" applyBorder="1" applyAlignment="1" applyProtection="1">
      <alignment vertical="center" wrapText="1"/>
      <protection locked="0"/>
    </xf>
    <xf numFmtId="0" fontId="11" fillId="10" borderId="12" xfId="0" applyFont="1" applyFill="1" applyBorder="1" applyAlignment="1" applyProtection="1">
      <alignment vertical="center" wrapText="1"/>
      <protection locked="0"/>
    </xf>
    <xf numFmtId="167" fontId="11" fillId="10" borderId="13" xfId="0" applyNumberFormat="1" applyFont="1" applyFill="1" applyBorder="1" applyAlignment="1" applyProtection="1">
      <alignment vertical="center"/>
      <protection locked="0"/>
    </xf>
    <xf numFmtId="164" fontId="11" fillId="10" borderId="14" xfId="0" applyNumberFormat="1" applyFont="1" applyFill="1" applyBorder="1" applyAlignment="1" applyProtection="1">
      <alignment vertical="center" wrapText="1"/>
      <protection locked="0"/>
    </xf>
    <xf numFmtId="0" fontId="11" fillId="10" borderId="14" xfId="0" applyFont="1" applyFill="1" applyBorder="1" applyAlignment="1" applyProtection="1">
      <alignment vertical="center" wrapText="1"/>
      <protection locked="0"/>
    </xf>
    <xf numFmtId="0" fontId="11" fillId="10" borderId="15" xfId="0" applyFont="1" applyFill="1" applyBorder="1" applyAlignment="1" applyProtection="1">
      <alignment vertical="center" wrapText="1"/>
      <protection locked="0"/>
    </xf>
    <xf numFmtId="8" fontId="0" fillId="0" borderId="0" xfId="0" applyNumberFormat="1" applyProtection="1">
      <protection locked="0"/>
    </xf>
    <xf numFmtId="164" fontId="11" fillId="10" borderId="4" xfId="0" applyNumberFormat="1" applyFont="1" applyFill="1" applyBorder="1" applyAlignment="1" applyProtection="1">
      <alignment horizontal="center" vertical="center" wrapText="1"/>
      <protection locked="0"/>
    </xf>
    <xf numFmtId="0" fontId="11" fillId="10" borderId="4" xfId="0" applyFont="1" applyFill="1" applyBorder="1" applyAlignment="1" applyProtection="1">
      <alignment horizontal="center" vertical="center" wrapText="1"/>
      <protection locked="0"/>
    </xf>
    <xf numFmtId="0" fontId="11" fillId="0" borderId="0" xfId="0" applyFont="1" applyAlignment="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Border="1" applyAlignment="1">
      <alignment horizontal="left" vertical="center"/>
    </xf>
    <xf numFmtId="0" fontId="29" fillId="2" borderId="0" xfId="0" applyFont="1" applyFill="1" applyAlignment="1">
      <alignment horizontal="center" vertical="center"/>
    </xf>
    <xf numFmtId="0" fontId="28" fillId="10" borderId="2" xfId="0" applyFont="1" applyFill="1" applyBorder="1" applyAlignment="1" applyProtection="1">
      <alignment horizontal="left" vertical="center" wrapText="1" readingOrder="1"/>
      <protection locked="0"/>
    </xf>
    <xf numFmtId="167" fontId="28" fillId="10" borderId="2" xfId="0" applyNumberFormat="1" applyFont="1" applyFill="1" applyBorder="1" applyAlignment="1" applyProtection="1">
      <alignment horizontal="left" vertical="center" wrapText="1" readingOrder="1"/>
      <protection locked="0"/>
    </xf>
    <xf numFmtId="0" fontId="11" fillId="10" borderId="8" xfId="0" applyFont="1" applyFill="1" applyBorder="1" applyAlignment="1" applyProtection="1">
      <alignment horizontal="center" vertical="center" wrapText="1"/>
      <protection locked="0"/>
    </xf>
    <xf numFmtId="0" fontId="11" fillId="10" borderId="16" xfId="0" applyFont="1" applyFill="1" applyBorder="1" applyAlignment="1" applyProtection="1">
      <alignment horizontal="center" vertical="center" wrapText="1"/>
      <protection locked="0"/>
    </xf>
    <xf numFmtId="0" fontId="11" fillId="10" borderId="11" xfId="0" applyFont="1" applyFill="1" applyBorder="1" applyAlignment="1" applyProtection="1">
      <alignment horizontal="center" vertical="center" wrapText="1"/>
      <protection locked="0"/>
    </xf>
    <xf numFmtId="167" fontId="9" fillId="0" borderId="2" xfId="0" applyNumberFormat="1" applyFont="1" applyBorder="1" applyAlignment="1">
      <alignment horizontal="left" vertical="center" wrapText="1" readingOrder="1"/>
    </xf>
    <xf numFmtId="0" fontId="27" fillId="3" borderId="0" xfId="0" applyFont="1" applyFill="1" applyAlignment="1">
      <alignment horizontal="center" vertical="center" wrapText="1"/>
    </xf>
    <xf numFmtId="0" fontId="18" fillId="2" borderId="0" xfId="0" applyFont="1" applyFill="1" applyAlignment="1">
      <alignment horizontal="center" vertical="center"/>
    </xf>
    <xf numFmtId="0" fontId="14"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16" fillId="3" borderId="0" xfId="0" applyFont="1" applyFill="1" applyAlignment="1">
      <alignment horizontal="center" vertical="center" wrapText="1" readingOrder="1"/>
    </xf>
    <xf numFmtId="0" fontId="11" fillId="10" borderId="17" xfId="0" applyFont="1" applyFill="1" applyBorder="1" applyAlignment="1" applyProtection="1">
      <alignment horizontal="center" vertical="center" wrapText="1"/>
      <protection locked="0"/>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9"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sqref="A1:F1"/>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32" t="s">
        <v>2</v>
      </c>
      <c r="B1" s="132"/>
      <c r="C1" s="132"/>
      <c r="D1" s="132"/>
      <c r="E1" s="132"/>
      <c r="F1" s="132"/>
      <c r="G1" s="17"/>
      <c r="H1" s="17"/>
      <c r="I1" s="17"/>
      <c r="J1" s="17"/>
      <c r="K1" s="17"/>
    </row>
    <row r="2" spans="1:11" ht="21" customHeight="1" x14ac:dyDescent="0.2">
      <c r="A2" s="3" t="s">
        <v>3</v>
      </c>
      <c r="B2" s="133" t="s">
        <v>102</v>
      </c>
      <c r="C2" s="133"/>
      <c r="D2" s="133"/>
      <c r="E2" s="133"/>
      <c r="F2" s="133"/>
      <c r="G2" s="17"/>
      <c r="H2" s="17"/>
      <c r="I2" s="17"/>
      <c r="J2" s="17"/>
      <c r="K2" s="17"/>
    </row>
    <row r="3" spans="1:11" ht="15.75" x14ac:dyDescent="0.2">
      <c r="A3" s="3" t="s">
        <v>4</v>
      </c>
      <c r="B3" s="133" t="s">
        <v>103</v>
      </c>
      <c r="C3" s="133"/>
      <c r="D3" s="133"/>
      <c r="E3" s="133"/>
      <c r="F3" s="133"/>
      <c r="G3" s="17"/>
      <c r="H3" s="17"/>
      <c r="I3" s="17"/>
      <c r="J3" s="17"/>
      <c r="K3" s="17"/>
    </row>
    <row r="4" spans="1:11" ht="21" customHeight="1" x14ac:dyDescent="0.2">
      <c r="A4" s="3" t="s">
        <v>5</v>
      </c>
      <c r="B4" s="134">
        <v>44764</v>
      </c>
      <c r="C4" s="134"/>
      <c r="D4" s="134"/>
      <c r="E4" s="134"/>
      <c r="F4" s="134"/>
      <c r="G4" s="17"/>
      <c r="H4" s="17"/>
      <c r="I4" s="17"/>
      <c r="J4" s="17"/>
      <c r="K4" s="17"/>
    </row>
    <row r="5" spans="1:11" ht="21" customHeight="1" x14ac:dyDescent="0.2">
      <c r="A5" s="3" t="s">
        <v>6</v>
      </c>
      <c r="B5" s="134">
        <v>45107</v>
      </c>
      <c r="C5" s="134"/>
      <c r="D5" s="134"/>
      <c r="E5" s="134"/>
      <c r="F5" s="134"/>
      <c r="G5" s="17"/>
      <c r="H5" s="17"/>
      <c r="I5" s="17"/>
      <c r="J5" s="17"/>
      <c r="K5" s="17"/>
    </row>
    <row r="6" spans="1:11" ht="21" customHeight="1" x14ac:dyDescent="0.2">
      <c r="A6" s="3" t="s">
        <v>7</v>
      </c>
      <c r="B6" s="131" t="str">
        <f>IF(AND(Travel!B7&lt;&gt;A30,Hospitality!B7&lt;&gt;A30,'All other expenses'!B7&lt;&gt;A30,'Gifts and benefits'!B7&lt;&gt;A30),A31,IF(AND(Travel!B7=A30,Hospitality!B7=A30,'All other expenses'!B7=A30,'Gifts and benefits'!B7=A30),A33,A32))</f>
        <v>Data and totals checked on all sheets</v>
      </c>
      <c r="C6" s="131"/>
      <c r="D6" s="131"/>
      <c r="E6" s="131"/>
      <c r="F6" s="131"/>
      <c r="G6" s="23"/>
      <c r="H6" s="17"/>
      <c r="I6" s="17"/>
      <c r="J6" s="17"/>
      <c r="K6" s="17"/>
    </row>
    <row r="7" spans="1:11" ht="31.5" x14ac:dyDescent="0.2">
      <c r="A7" s="3" t="s">
        <v>8</v>
      </c>
      <c r="B7" s="130" t="s">
        <v>36</v>
      </c>
      <c r="C7" s="130"/>
      <c r="D7" s="130"/>
      <c r="E7" s="130"/>
      <c r="F7" s="130"/>
      <c r="G7" s="23"/>
      <c r="H7" s="17"/>
      <c r="I7" s="17"/>
      <c r="J7" s="17"/>
      <c r="K7" s="17"/>
    </row>
    <row r="8" spans="1:11" ht="25.5" customHeight="1" x14ac:dyDescent="0.2">
      <c r="A8" s="3" t="s">
        <v>10</v>
      </c>
      <c r="B8" s="130" t="s">
        <v>104</v>
      </c>
      <c r="C8" s="130"/>
      <c r="D8" s="130"/>
      <c r="E8" s="130"/>
      <c r="F8" s="130"/>
      <c r="G8" s="23"/>
      <c r="H8" s="17"/>
      <c r="I8" s="17"/>
      <c r="J8" s="17"/>
      <c r="K8" s="17"/>
    </row>
    <row r="9" spans="1:11" ht="66.75" customHeight="1" x14ac:dyDescent="0.2">
      <c r="A9" s="129" t="s">
        <v>12</v>
      </c>
      <c r="B9" s="129"/>
      <c r="C9" s="129"/>
      <c r="D9" s="129"/>
      <c r="E9" s="129"/>
      <c r="F9" s="129"/>
      <c r="G9" s="23"/>
      <c r="H9" s="17"/>
      <c r="I9" s="17"/>
      <c r="J9" s="17"/>
      <c r="K9" s="17"/>
    </row>
    <row r="10" spans="1:11" s="77" customFormat="1" ht="36" customHeight="1" x14ac:dyDescent="0.2">
      <c r="A10" s="71" t="s">
        <v>13</v>
      </c>
      <c r="B10" s="72" t="s">
        <v>14</v>
      </c>
      <c r="C10" s="72" t="s">
        <v>15</v>
      </c>
      <c r="D10" s="73"/>
      <c r="E10" s="74" t="s">
        <v>1</v>
      </c>
      <c r="F10" s="75" t="s">
        <v>16</v>
      </c>
      <c r="G10" s="76"/>
      <c r="H10" s="76"/>
      <c r="I10" s="76"/>
      <c r="J10" s="76"/>
      <c r="K10" s="76"/>
    </row>
    <row r="11" spans="1:11" ht="27.75" customHeight="1" x14ac:dyDescent="0.2">
      <c r="A11" s="8" t="s">
        <v>17</v>
      </c>
      <c r="B11" s="45">
        <f>B15+B16+B17</f>
        <v>18068.189565217395</v>
      </c>
      <c r="C11" s="51" t="str">
        <f>IF(Travel!B6="",A34,Travel!B6)</f>
        <v>Figures exclude GST</v>
      </c>
      <c r="D11" s="6"/>
      <c r="E11" s="8" t="s">
        <v>18</v>
      </c>
      <c r="F11" s="33">
        <f>'Gifts and benefits'!C25</f>
        <v>1</v>
      </c>
      <c r="G11" s="29"/>
      <c r="H11" s="29"/>
      <c r="I11" s="29"/>
      <c r="J11" s="29"/>
      <c r="K11" s="29"/>
    </row>
    <row r="12" spans="1:11" ht="27.75" customHeight="1" x14ac:dyDescent="0.2">
      <c r="A12" s="8" t="s">
        <v>0</v>
      </c>
      <c r="B12" s="45">
        <f>Hospitality!B25</f>
        <v>0</v>
      </c>
      <c r="C12" s="51" t="str">
        <f>IF(Hospitality!B6="",A34,Hospitality!B6)</f>
        <v>Figures exclude GST</v>
      </c>
      <c r="D12" s="6"/>
      <c r="E12" s="8" t="s">
        <v>19</v>
      </c>
      <c r="F12" s="33">
        <f>'Gifts and benefits'!C26</f>
        <v>1</v>
      </c>
      <c r="G12" s="29"/>
      <c r="H12" s="29"/>
      <c r="I12" s="29"/>
      <c r="J12" s="29"/>
      <c r="K12" s="29"/>
    </row>
    <row r="13" spans="1:11" ht="27.75" customHeight="1" x14ac:dyDescent="0.2">
      <c r="A13" s="8" t="s">
        <v>20</v>
      </c>
      <c r="B13" s="45">
        <f>'All other expenses'!B23</f>
        <v>8367.1155555555524</v>
      </c>
      <c r="C13" s="51" t="str">
        <f>IF('All other expenses'!B6="",A34,'All other expenses'!B6)</f>
        <v>Figures exclude GST</v>
      </c>
      <c r="D13" s="6"/>
      <c r="E13" s="8" t="s">
        <v>21</v>
      </c>
      <c r="F13" s="33">
        <f>'Gifts and benefits'!C27</f>
        <v>0</v>
      </c>
      <c r="G13" s="17"/>
      <c r="H13" s="17"/>
      <c r="I13" s="17"/>
      <c r="J13" s="17"/>
      <c r="K13" s="17"/>
    </row>
    <row r="14" spans="1:11" ht="12.75" customHeight="1" x14ac:dyDescent="0.2">
      <c r="A14" s="7"/>
      <c r="B14" s="46"/>
      <c r="C14" s="52"/>
      <c r="D14" s="34"/>
      <c r="E14" s="6"/>
      <c r="F14" s="35"/>
      <c r="G14" s="17"/>
      <c r="H14" s="17"/>
      <c r="I14" s="17"/>
      <c r="J14" s="17"/>
      <c r="K14" s="17"/>
    </row>
    <row r="15" spans="1:11" ht="27.75" customHeight="1" x14ac:dyDescent="0.2">
      <c r="A15" s="9" t="s">
        <v>22</v>
      </c>
      <c r="B15" s="47">
        <f>Travel!B52</f>
        <v>16197.2647826087</v>
      </c>
      <c r="C15" s="53" t="str">
        <f>C11</f>
        <v>Figures exclude GST</v>
      </c>
      <c r="D15" s="6"/>
      <c r="E15" s="6"/>
      <c r="F15" s="35"/>
      <c r="G15" s="17"/>
      <c r="H15" s="17"/>
      <c r="I15" s="17"/>
      <c r="J15" s="17"/>
      <c r="K15" s="17"/>
    </row>
    <row r="16" spans="1:11" ht="27.75" customHeight="1" x14ac:dyDescent="0.2">
      <c r="A16" s="9" t="s">
        <v>23</v>
      </c>
      <c r="B16" s="47">
        <f>Travel!B70</f>
        <v>1830.6204347826088</v>
      </c>
      <c r="C16" s="53" t="str">
        <f>C11</f>
        <v>Figures exclude GST</v>
      </c>
      <c r="D16" s="36"/>
      <c r="E16" s="6"/>
      <c r="F16" s="37"/>
      <c r="G16" s="17"/>
      <c r="H16" s="17"/>
      <c r="I16" s="17"/>
      <c r="J16" s="17"/>
      <c r="K16" s="17"/>
    </row>
    <row r="17" spans="1:11" ht="27.75" customHeight="1" x14ac:dyDescent="0.2">
      <c r="A17" s="9" t="s">
        <v>24</v>
      </c>
      <c r="B17" s="47">
        <f>Travel!B82</f>
        <v>40.304347826086961</v>
      </c>
      <c r="C17" s="53" t="str">
        <f>C11</f>
        <v>Figures exclude GST</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c r="B19" s="19"/>
      <c r="C19" s="17"/>
      <c r="D19" s="17"/>
      <c r="E19" s="17"/>
      <c r="F19" s="17"/>
      <c r="G19" s="17"/>
      <c r="H19" s="17"/>
      <c r="I19" s="17"/>
      <c r="J19" s="17"/>
      <c r="K19" s="17"/>
    </row>
    <row r="20" spans="1:11" x14ac:dyDescent="0.2">
      <c r="A20" s="20"/>
      <c r="D20" s="17"/>
      <c r="E20" s="17"/>
      <c r="F20" s="17"/>
      <c r="G20" s="17"/>
      <c r="H20" s="17"/>
      <c r="I20" s="17"/>
      <c r="J20" s="17"/>
      <c r="K20" s="17"/>
    </row>
    <row r="21" spans="1:11" ht="12.6" customHeight="1" x14ac:dyDescent="0.2">
      <c r="A21" s="20"/>
      <c r="D21" s="17"/>
      <c r="E21" s="17"/>
      <c r="F21" s="17"/>
      <c r="G21" s="17"/>
      <c r="H21" s="17"/>
      <c r="I21" s="17"/>
      <c r="J21" s="17"/>
      <c r="K21" s="17"/>
    </row>
    <row r="22" spans="1:11" ht="12.6" customHeight="1" x14ac:dyDescent="0.2">
      <c r="A22" s="20"/>
      <c r="D22" s="17"/>
      <c r="E22" s="17"/>
      <c r="F22" s="17"/>
      <c r="G22" s="17"/>
      <c r="H22" s="17"/>
      <c r="I22" s="17"/>
      <c r="J22" s="17"/>
      <c r="K22" s="17"/>
    </row>
    <row r="23" spans="1:11" ht="12.6" customHeight="1" x14ac:dyDescent="0.2">
      <c r="A23" s="20"/>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25</v>
      </c>
      <c r="B25" s="13"/>
      <c r="C25" s="13"/>
      <c r="D25" s="13"/>
      <c r="E25" s="13"/>
      <c r="F25" s="13"/>
      <c r="G25" s="17"/>
      <c r="H25" s="17"/>
      <c r="I25" s="17"/>
      <c r="J25" s="17"/>
      <c r="K25" s="17"/>
    </row>
    <row r="26" spans="1:11" ht="12.75" hidden="1" customHeight="1" x14ac:dyDescent="0.2">
      <c r="A26" s="11" t="s">
        <v>26</v>
      </c>
      <c r="B26" s="4"/>
      <c r="C26" s="4"/>
      <c r="D26" s="11"/>
      <c r="E26" s="11"/>
      <c r="F26" s="11"/>
      <c r="G26" s="17"/>
      <c r="H26" s="17"/>
      <c r="I26" s="17"/>
      <c r="J26" s="17"/>
      <c r="K26" s="17"/>
    </row>
    <row r="27" spans="1:11" hidden="1" x14ac:dyDescent="0.2">
      <c r="A27" s="10" t="s">
        <v>27</v>
      </c>
      <c r="B27" s="10"/>
      <c r="C27" s="10"/>
      <c r="D27" s="10"/>
      <c r="E27" s="10"/>
      <c r="F27" s="10"/>
      <c r="G27" s="17"/>
      <c r="H27" s="17"/>
      <c r="I27" s="17"/>
      <c r="J27" s="17"/>
      <c r="K27" s="17"/>
    </row>
    <row r="28" spans="1:11" hidden="1" x14ac:dyDescent="0.2">
      <c r="A28" s="10" t="s">
        <v>28</v>
      </c>
      <c r="B28" s="10"/>
      <c r="C28" s="10"/>
      <c r="D28" s="10"/>
      <c r="E28" s="10"/>
      <c r="F28" s="10"/>
      <c r="G28" s="17"/>
      <c r="H28" s="17"/>
      <c r="I28" s="17"/>
      <c r="J28" s="17"/>
      <c r="K28" s="17"/>
    </row>
    <row r="29" spans="1:11" hidden="1" x14ac:dyDescent="0.2">
      <c r="A29" s="11" t="s">
        <v>29</v>
      </c>
      <c r="B29" s="11"/>
      <c r="C29" s="11"/>
      <c r="D29" s="11"/>
      <c r="E29" s="11"/>
      <c r="F29" s="11"/>
      <c r="G29" s="17"/>
      <c r="H29" s="17"/>
      <c r="I29" s="17"/>
      <c r="J29" s="17"/>
      <c r="K29" s="17"/>
    </row>
    <row r="30" spans="1:11" hidden="1" x14ac:dyDescent="0.2">
      <c r="A30" s="11" t="s">
        <v>30</v>
      </c>
      <c r="B30" s="11"/>
      <c r="C30" s="11"/>
      <c r="D30" s="11"/>
      <c r="E30" s="11"/>
      <c r="F30" s="11"/>
      <c r="G30" s="17"/>
      <c r="H30" s="17"/>
      <c r="I30" s="17"/>
      <c r="J30" s="17"/>
      <c r="K30" s="17"/>
    </row>
    <row r="31" spans="1:11" hidden="1" x14ac:dyDescent="0.2">
      <c r="A31" s="10" t="s">
        <v>31</v>
      </c>
      <c r="B31" s="10"/>
      <c r="C31" s="10"/>
      <c r="D31" s="10"/>
      <c r="E31" s="10"/>
      <c r="F31" s="10"/>
      <c r="G31" s="17"/>
      <c r="H31" s="17"/>
      <c r="I31" s="17"/>
      <c r="J31" s="17"/>
      <c r="K31" s="17"/>
    </row>
    <row r="32" spans="1:11" hidden="1" x14ac:dyDescent="0.2">
      <c r="A32" s="10" t="s">
        <v>32</v>
      </c>
      <c r="B32" s="10"/>
      <c r="C32" s="10"/>
      <c r="D32" s="10"/>
      <c r="E32" s="10"/>
      <c r="F32" s="10"/>
      <c r="G32" s="17"/>
      <c r="H32" s="17"/>
      <c r="I32" s="17"/>
      <c r="J32" s="17"/>
      <c r="K32" s="17"/>
    </row>
    <row r="33" spans="1:11" hidden="1" x14ac:dyDescent="0.2">
      <c r="A33" s="10" t="s">
        <v>33</v>
      </c>
      <c r="B33" s="10"/>
      <c r="C33" s="10"/>
      <c r="D33" s="10"/>
      <c r="E33" s="10"/>
      <c r="F33" s="10"/>
      <c r="G33" s="17"/>
      <c r="H33" s="17"/>
      <c r="I33" s="17"/>
      <c r="J33" s="17"/>
      <c r="K33" s="17"/>
    </row>
    <row r="34" spans="1:11" hidden="1" x14ac:dyDescent="0.2">
      <c r="A34" s="11" t="s">
        <v>34</v>
      </c>
      <c r="B34" s="11"/>
      <c r="C34" s="11"/>
      <c r="D34" s="11"/>
      <c r="E34" s="11"/>
      <c r="F34" s="11"/>
      <c r="G34" s="17"/>
      <c r="H34" s="17"/>
      <c r="I34" s="17"/>
      <c r="J34" s="17"/>
      <c r="K34" s="17"/>
    </row>
    <row r="35" spans="1:11" hidden="1" x14ac:dyDescent="0.2">
      <c r="A35" s="11" t="s">
        <v>35</v>
      </c>
      <c r="B35" s="11"/>
      <c r="C35" s="11"/>
      <c r="D35" s="11"/>
      <c r="E35" s="11"/>
      <c r="F35" s="11"/>
      <c r="G35" s="17"/>
      <c r="H35" s="17"/>
      <c r="I35" s="17"/>
      <c r="J35" s="17"/>
      <c r="K35" s="17"/>
    </row>
    <row r="36" spans="1:11" hidden="1" x14ac:dyDescent="0.2">
      <c r="A36" s="10" t="s">
        <v>9</v>
      </c>
      <c r="B36" s="49"/>
      <c r="C36" s="49"/>
      <c r="D36" s="49"/>
      <c r="E36" s="49"/>
      <c r="F36" s="49"/>
      <c r="G36" s="17"/>
      <c r="H36" s="17"/>
      <c r="I36" s="17"/>
      <c r="J36" s="17"/>
      <c r="K36" s="17"/>
    </row>
    <row r="37" spans="1:11" hidden="1" x14ac:dyDescent="0.2">
      <c r="A37" s="10" t="s">
        <v>36</v>
      </c>
      <c r="B37" s="49"/>
      <c r="C37" s="49"/>
      <c r="D37" s="49"/>
      <c r="E37" s="49"/>
      <c r="F37" s="49"/>
      <c r="G37" s="17"/>
      <c r="H37" s="17"/>
      <c r="I37" s="17"/>
      <c r="J37" s="17"/>
      <c r="K37" s="17"/>
    </row>
    <row r="38" spans="1:11" hidden="1" x14ac:dyDescent="0.2">
      <c r="A38" s="10" t="s">
        <v>11</v>
      </c>
      <c r="B38" s="49"/>
      <c r="C38" s="49"/>
      <c r="D38" s="49"/>
      <c r="E38" s="49"/>
      <c r="F38" s="49"/>
      <c r="G38" s="17"/>
      <c r="H38" s="17"/>
      <c r="I38" s="17"/>
      <c r="J38" s="17"/>
      <c r="K38" s="17"/>
    </row>
    <row r="39" spans="1:11" hidden="1" x14ac:dyDescent="0.2">
      <c r="A39" s="11" t="s">
        <v>37</v>
      </c>
      <c r="B39" s="4"/>
      <c r="C39" s="4"/>
      <c r="D39" s="4"/>
      <c r="E39" s="4"/>
      <c r="F39" s="4"/>
      <c r="G39" s="17"/>
      <c r="H39" s="17"/>
      <c r="I39" s="17"/>
      <c r="J39" s="17"/>
      <c r="K39" s="17"/>
    </row>
    <row r="40" spans="1:11" hidden="1" x14ac:dyDescent="0.2">
      <c r="A40" s="4" t="s">
        <v>38</v>
      </c>
      <c r="B40" s="4"/>
      <c r="C40" s="4"/>
      <c r="D40" s="4"/>
      <c r="E40" s="4"/>
      <c r="F40" s="4"/>
      <c r="G40" s="17"/>
      <c r="H40" s="17"/>
      <c r="I40" s="17"/>
      <c r="J40" s="17"/>
      <c r="K40" s="17"/>
    </row>
    <row r="41" spans="1:11" hidden="1" x14ac:dyDescent="0.2">
      <c r="A41" s="4" t="s">
        <v>39</v>
      </c>
      <c r="B41" s="4"/>
      <c r="C41" s="4"/>
      <c r="D41" s="4"/>
      <c r="E41" s="4"/>
      <c r="F41" s="4"/>
      <c r="G41" s="17"/>
      <c r="H41" s="17"/>
      <c r="I41" s="17"/>
      <c r="J41" s="17"/>
      <c r="K41" s="17"/>
    </row>
    <row r="42" spans="1:11" hidden="1" x14ac:dyDescent="0.2">
      <c r="A42" s="4" t="s">
        <v>40</v>
      </c>
      <c r="B42" s="4"/>
      <c r="C42" s="4"/>
      <c r="D42" s="4"/>
      <c r="E42" s="4"/>
      <c r="F42" s="4"/>
      <c r="G42" s="17"/>
      <c r="H42" s="17"/>
      <c r="I42" s="17"/>
      <c r="J42" s="17"/>
      <c r="K42" s="17"/>
    </row>
    <row r="43" spans="1:11" hidden="1" x14ac:dyDescent="0.2">
      <c r="A43" s="4" t="s">
        <v>41</v>
      </c>
      <c r="B43" s="4"/>
      <c r="C43" s="4"/>
      <c r="D43" s="4"/>
      <c r="E43" s="4"/>
      <c r="F43" s="4"/>
      <c r="G43" s="17"/>
      <c r="H43" s="17"/>
      <c r="I43" s="17"/>
      <c r="J43" s="17"/>
      <c r="K43" s="17"/>
    </row>
    <row r="44" spans="1:11" hidden="1" x14ac:dyDescent="0.2">
      <c r="A44" s="4" t="s">
        <v>42</v>
      </c>
      <c r="B44" s="4"/>
      <c r="C44" s="4"/>
      <c r="D44" s="4"/>
      <c r="E44" s="4"/>
      <c r="F44" s="4"/>
      <c r="G44" s="17"/>
      <c r="H44" s="17"/>
      <c r="I44" s="17"/>
      <c r="J44" s="17"/>
      <c r="K44" s="17"/>
    </row>
    <row r="45" spans="1:11" hidden="1" x14ac:dyDescent="0.2">
      <c r="A45" s="50" t="s">
        <v>43</v>
      </c>
      <c r="B45" s="49"/>
      <c r="C45" s="49"/>
      <c r="D45" s="49"/>
      <c r="E45" s="49"/>
      <c r="F45" s="49"/>
      <c r="G45" s="17"/>
      <c r="H45" s="17"/>
      <c r="I45" s="17"/>
      <c r="J45" s="17"/>
      <c r="K45" s="17"/>
    </row>
    <row r="46" spans="1:11" hidden="1" x14ac:dyDescent="0.2">
      <c r="A46" s="49" t="s">
        <v>44</v>
      </c>
      <c r="B46" s="49"/>
      <c r="C46" s="49"/>
      <c r="D46" s="49"/>
      <c r="E46" s="49"/>
      <c r="F46" s="49"/>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65" t="s">
        <v>45</v>
      </c>
      <c r="B48" s="49"/>
      <c r="C48" s="49"/>
      <c r="D48" s="49"/>
      <c r="E48" s="49"/>
      <c r="F48" s="49"/>
      <c r="G48" s="17"/>
      <c r="H48" s="17"/>
      <c r="I48" s="17"/>
      <c r="J48" s="17"/>
      <c r="K48" s="17"/>
    </row>
    <row r="49" spans="1:11" ht="25.5" hidden="1" x14ac:dyDescent="0.2">
      <c r="A49" s="65" t="s">
        <v>46</v>
      </c>
      <c r="B49" s="49"/>
      <c r="C49" s="49"/>
      <c r="D49" s="49"/>
      <c r="E49" s="49"/>
      <c r="F49" s="49"/>
      <c r="G49" s="17"/>
      <c r="H49" s="17"/>
      <c r="I49" s="17"/>
      <c r="J49" s="17"/>
      <c r="K49" s="17"/>
    </row>
    <row r="50" spans="1:11" ht="25.5" hidden="1" x14ac:dyDescent="0.2">
      <c r="A50" s="66" t="s">
        <v>47</v>
      </c>
      <c r="B50" s="4"/>
      <c r="C50" s="4"/>
      <c r="D50" s="4"/>
      <c r="E50" s="4"/>
      <c r="F50" s="4"/>
      <c r="G50" s="17"/>
      <c r="H50" s="17"/>
      <c r="I50" s="17"/>
      <c r="J50" s="17"/>
      <c r="K50" s="17"/>
    </row>
    <row r="51" spans="1:11" ht="25.5" hidden="1" x14ac:dyDescent="0.2">
      <c r="A51" s="66" t="s">
        <v>48</v>
      </c>
      <c r="B51" s="4"/>
      <c r="C51" s="4"/>
      <c r="D51" s="4"/>
      <c r="E51" s="4"/>
      <c r="F51" s="4"/>
      <c r="G51" s="17"/>
      <c r="H51" s="17"/>
      <c r="I51" s="17"/>
      <c r="J51" s="17"/>
      <c r="K51" s="17"/>
    </row>
    <row r="52" spans="1:11" ht="38.25" hidden="1" x14ac:dyDescent="0.2">
      <c r="A52" s="66" t="s">
        <v>49</v>
      </c>
      <c r="B52" s="58"/>
      <c r="C52" s="58"/>
      <c r="D52" s="58"/>
      <c r="E52" s="11"/>
      <c r="F52" s="11"/>
      <c r="G52" s="17"/>
      <c r="H52" s="17"/>
      <c r="I52" s="17"/>
      <c r="J52" s="17"/>
      <c r="K52" s="17"/>
    </row>
    <row r="53" spans="1:11" hidden="1" x14ac:dyDescent="0.2">
      <c r="A53" s="63" t="s">
        <v>50</v>
      </c>
      <c r="B53" s="57"/>
      <c r="C53" s="57"/>
      <c r="D53" s="57"/>
      <c r="E53" s="10"/>
      <c r="F53" s="10" t="b">
        <v>1</v>
      </c>
      <c r="G53" s="17"/>
      <c r="H53" s="17"/>
      <c r="I53" s="17"/>
      <c r="J53" s="17"/>
      <c r="K53" s="17"/>
    </row>
    <row r="54" spans="1:11" hidden="1" x14ac:dyDescent="0.2">
      <c r="A54" s="64" t="s">
        <v>51</v>
      </c>
      <c r="B54" s="63"/>
      <c r="C54" s="63"/>
      <c r="D54" s="63"/>
      <c r="E54" s="10"/>
      <c r="F54" s="10" t="b">
        <v>0</v>
      </c>
      <c r="G54" s="17"/>
      <c r="H54" s="17"/>
      <c r="I54" s="17"/>
      <c r="J54" s="17"/>
      <c r="K54" s="17"/>
    </row>
    <row r="55" spans="1:11" hidden="1" x14ac:dyDescent="0.2">
      <c r="A55" s="67"/>
      <c r="B55" s="59">
        <f>COUNT(Travel!B12:B51)</f>
        <v>35</v>
      </c>
      <c r="C55" s="59"/>
      <c r="D55" s="59">
        <f>COUNTIF(Travel!D13:D51,"*")</f>
        <v>35</v>
      </c>
      <c r="E55" s="60"/>
      <c r="F55" s="60" t="b">
        <f>MIN(B55,D55)=MAX(B55,D55)</f>
        <v>1</v>
      </c>
      <c r="G55" s="17"/>
      <c r="H55" s="17"/>
      <c r="I55" s="17"/>
      <c r="J55" s="17"/>
      <c r="K55" s="17"/>
    </row>
    <row r="56" spans="1:11" hidden="1" x14ac:dyDescent="0.2">
      <c r="A56" s="67" t="s">
        <v>52</v>
      </c>
      <c r="B56" s="59">
        <f>COUNT(Travel!B56:B69)</f>
        <v>11</v>
      </c>
      <c r="C56" s="59"/>
      <c r="D56" s="59">
        <f>COUNTIF(Travel!D56:D69,"*")</f>
        <v>11</v>
      </c>
      <c r="E56" s="60"/>
      <c r="F56" s="60" t="b">
        <f>MIN(B56,D56)=MAX(B56,D56)</f>
        <v>1</v>
      </c>
    </row>
    <row r="57" spans="1:11" hidden="1" x14ac:dyDescent="0.2">
      <c r="A57" s="68"/>
      <c r="B57" s="59">
        <f>COUNT(Travel!B74:B81)</f>
        <v>5</v>
      </c>
      <c r="C57" s="59"/>
      <c r="D57" s="59">
        <f>COUNTIF(Travel!D74:D81,"*")</f>
        <v>5</v>
      </c>
      <c r="E57" s="60"/>
      <c r="F57" s="60" t="b">
        <f>MIN(B57,D57)=MAX(B57,D57)</f>
        <v>1</v>
      </c>
    </row>
    <row r="58" spans="1:11" hidden="1" x14ac:dyDescent="0.2">
      <c r="A58" s="69" t="s">
        <v>53</v>
      </c>
      <c r="B58" s="61">
        <f>COUNT(Hospitality!B11:B24)</f>
        <v>0</v>
      </c>
      <c r="C58" s="61"/>
      <c r="D58" s="61">
        <f>COUNTIF(Hospitality!D11:D24,"*")</f>
        <v>0</v>
      </c>
      <c r="E58" s="62"/>
      <c r="F58" s="62" t="b">
        <f>MIN(B58,D58)=MAX(B58,D58)</f>
        <v>1</v>
      </c>
    </row>
    <row r="59" spans="1:11" hidden="1" x14ac:dyDescent="0.2">
      <c r="A59" s="70" t="s">
        <v>54</v>
      </c>
      <c r="B59" s="60">
        <f>COUNT('All other expenses'!B11:B22)</f>
        <v>7</v>
      </c>
      <c r="C59" s="60"/>
      <c r="D59" s="60">
        <f>COUNTIF('All other expenses'!D11:D22,"*")</f>
        <v>7</v>
      </c>
      <c r="E59" s="60"/>
      <c r="F59" s="60" t="b">
        <f>MIN(B59,D59)=MAX(B59,D59)</f>
        <v>1</v>
      </c>
    </row>
    <row r="60" spans="1:11" hidden="1" x14ac:dyDescent="0.2">
      <c r="A60" s="69" t="s">
        <v>55</v>
      </c>
      <c r="B60" s="61">
        <f>COUNTIF('Gifts and benefits'!B11:B24,"*")</f>
        <v>1</v>
      </c>
      <c r="C60" s="61">
        <f>COUNTIF('Gifts and benefits'!C11:C24,"*")</f>
        <v>1</v>
      </c>
      <c r="D60" s="61"/>
      <c r="E60" s="61">
        <f>COUNTA('Gifts and benefits'!E11:E24)</f>
        <v>1</v>
      </c>
      <c r="F60" s="62"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23"/>
  <sheetViews>
    <sheetView zoomScale="120" zoomScaleNormal="120" workbookViewId="0">
      <selection sqref="A1:E1"/>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40" t="s">
        <v>56</v>
      </c>
      <c r="B1" s="140"/>
      <c r="C1" s="140"/>
      <c r="D1" s="140"/>
      <c r="E1" s="140"/>
      <c r="F1" s="17"/>
    </row>
    <row r="2" spans="1:6" ht="21" customHeight="1" x14ac:dyDescent="0.2">
      <c r="A2" s="3" t="s">
        <v>57</v>
      </c>
      <c r="B2" s="138" t="str">
        <f>'Summary and sign-off'!B2:F2</f>
        <v>Office of Film and Literature Classification</v>
      </c>
      <c r="C2" s="138"/>
      <c r="D2" s="138"/>
      <c r="E2" s="138"/>
      <c r="F2" s="17"/>
    </row>
    <row r="3" spans="1:6" ht="31.5" x14ac:dyDescent="0.2">
      <c r="A3" s="3" t="s">
        <v>58</v>
      </c>
      <c r="B3" s="138" t="str">
        <f>'Summary and sign-off'!B3:F3</f>
        <v>Caroline Flora</v>
      </c>
      <c r="C3" s="138"/>
      <c r="D3" s="138"/>
      <c r="E3" s="138"/>
      <c r="F3" s="17"/>
    </row>
    <row r="4" spans="1:6" ht="21" customHeight="1" x14ac:dyDescent="0.2">
      <c r="A4" s="3" t="s">
        <v>59</v>
      </c>
      <c r="B4" s="138">
        <f>'Summary and sign-off'!B4:F4</f>
        <v>44764</v>
      </c>
      <c r="C4" s="138"/>
      <c r="D4" s="138"/>
      <c r="E4" s="138"/>
      <c r="F4" s="17"/>
    </row>
    <row r="5" spans="1:6" ht="21" customHeight="1" x14ac:dyDescent="0.2">
      <c r="A5" s="3" t="s">
        <v>60</v>
      </c>
      <c r="B5" s="138">
        <f>'Summary and sign-off'!B5:F5</f>
        <v>45107</v>
      </c>
      <c r="C5" s="138"/>
      <c r="D5" s="138"/>
      <c r="E5" s="138"/>
      <c r="F5" s="17"/>
    </row>
    <row r="6" spans="1:6" ht="21" customHeight="1" x14ac:dyDescent="0.2">
      <c r="A6" s="3" t="s">
        <v>61</v>
      </c>
      <c r="B6" s="130" t="s">
        <v>28</v>
      </c>
      <c r="C6" s="130"/>
      <c r="D6" s="130"/>
      <c r="E6" s="130"/>
      <c r="F6" s="17"/>
    </row>
    <row r="7" spans="1:6" ht="21" customHeight="1" x14ac:dyDescent="0.2">
      <c r="A7" s="3" t="s">
        <v>7</v>
      </c>
      <c r="B7" s="130" t="s">
        <v>30</v>
      </c>
      <c r="C7" s="130"/>
      <c r="D7" s="130"/>
      <c r="E7" s="130"/>
      <c r="F7" s="17"/>
    </row>
    <row r="8" spans="1:6" ht="36" customHeight="1" x14ac:dyDescent="0.2">
      <c r="A8" s="142" t="s">
        <v>62</v>
      </c>
      <c r="B8" s="143"/>
      <c r="C8" s="143"/>
      <c r="D8" s="143"/>
      <c r="E8" s="143"/>
      <c r="F8" s="19"/>
    </row>
    <row r="9" spans="1:6" ht="36" customHeight="1" x14ac:dyDescent="0.2">
      <c r="A9" s="144" t="s">
        <v>63</v>
      </c>
      <c r="B9" s="145"/>
      <c r="C9" s="145"/>
      <c r="D9" s="145"/>
      <c r="E9" s="145"/>
      <c r="F9" s="19"/>
    </row>
    <row r="10" spans="1:6" ht="24.75" customHeight="1" x14ac:dyDescent="0.2">
      <c r="A10" s="141" t="s">
        <v>64</v>
      </c>
      <c r="B10" s="146"/>
      <c r="C10" s="141"/>
      <c r="D10" s="141"/>
      <c r="E10" s="141"/>
      <c r="F10" s="29"/>
    </row>
    <row r="11" spans="1:6" ht="28.5" customHeight="1" x14ac:dyDescent="0.2">
      <c r="A11" s="24" t="s">
        <v>65</v>
      </c>
      <c r="B11" s="24" t="s">
        <v>66</v>
      </c>
      <c r="C11" s="24" t="s">
        <v>67</v>
      </c>
      <c r="D11" s="24" t="s">
        <v>68</v>
      </c>
      <c r="E11" s="24" t="s">
        <v>69</v>
      </c>
      <c r="F11" s="30"/>
    </row>
    <row r="12" spans="1:6" s="2" customFormat="1" ht="165.75" customHeight="1" x14ac:dyDescent="0.2">
      <c r="A12" s="117" t="s">
        <v>106</v>
      </c>
      <c r="B12" s="101"/>
      <c r="C12" s="103" t="s">
        <v>169</v>
      </c>
      <c r="D12" s="103"/>
      <c r="E12" s="103"/>
      <c r="F12" s="1"/>
    </row>
    <row r="13" spans="1:6" s="2" customFormat="1" ht="38.25" x14ac:dyDescent="0.2">
      <c r="A13" s="116" t="s">
        <v>106</v>
      </c>
      <c r="B13" s="101">
        <v>6525.0600000000013</v>
      </c>
      <c r="C13" s="128" t="s">
        <v>188</v>
      </c>
      <c r="D13" s="102" t="s">
        <v>137</v>
      </c>
      <c r="E13" s="103"/>
      <c r="F13" s="1"/>
    </row>
    <row r="14" spans="1:6" s="115" customFormat="1" ht="25.5" customHeight="1" x14ac:dyDescent="0.2">
      <c r="A14" s="100">
        <v>44837</v>
      </c>
      <c r="B14" s="101">
        <v>550</v>
      </c>
      <c r="C14" s="135" t="s">
        <v>186</v>
      </c>
      <c r="D14" s="103" t="s">
        <v>109</v>
      </c>
      <c r="E14" s="103" t="s">
        <v>124</v>
      </c>
    </row>
    <row r="15" spans="1:6" s="2" customFormat="1" x14ac:dyDescent="0.2">
      <c r="A15" s="100">
        <v>45204</v>
      </c>
      <c r="B15" s="101">
        <v>650</v>
      </c>
      <c r="C15" s="136"/>
      <c r="D15" s="103" t="s">
        <v>170</v>
      </c>
      <c r="E15" s="103" t="s">
        <v>122</v>
      </c>
      <c r="F15" s="1"/>
    </row>
    <row r="16" spans="1:6" s="2" customFormat="1" x14ac:dyDescent="0.2">
      <c r="A16" s="100">
        <v>45208</v>
      </c>
      <c r="B16" s="101">
        <v>1140</v>
      </c>
      <c r="C16" s="137"/>
      <c r="D16" s="103" t="s">
        <v>121</v>
      </c>
      <c r="E16" s="103" t="s">
        <v>123</v>
      </c>
      <c r="F16" s="1"/>
    </row>
    <row r="17" spans="1:7" s="2" customFormat="1" x14ac:dyDescent="0.2">
      <c r="A17" s="100"/>
      <c r="B17" s="101"/>
      <c r="C17" s="102"/>
      <c r="D17" s="103"/>
      <c r="E17" s="103"/>
      <c r="F17" s="1"/>
    </row>
    <row r="18" spans="1:7" s="2" customFormat="1" ht="25.5" customHeight="1" x14ac:dyDescent="0.2">
      <c r="A18" s="116" t="s">
        <v>126</v>
      </c>
      <c r="B18" s="101">
        <v>1042.4000000000001</v>
      </c>
      <c r="C18" s="135" t="s">
        <v>168</v>
      </c>
      <c r="D18" s="103" t="s">
        <v>171</v>
      </c>
      <c r="E18" s="103" t="s">
        <v>113</v>
      </c>
      <c r="F18" s="1"/>
    </row>
    <row r="19" spans="1:7" s="2" customFormat="1" x14ac:dyDescent="0.2">
      <c r="A19" s="116" t="s">
        <v>125</v>
      </c>
      <c r="B19" s="101">
        <v>750</v>
      </c>
      <c r="C19" s="136"/>
      <c r="D19" s="103" t="s">
        <v>172</v>
      </c>
      <c r="E19" s="103" t="s">
        <v>114</v>
      </c>
      <c r="F19" s="1"/>
    </row>
    <row r="20" spans="1:7" s="2" customFormat="1" x14ac:dyDescent="0.2">
      <c r="A20" s="116" t="s">
        <v>127</v>
      </c>
      <c r="B20" s="101">
        <v>2588.5100000000002</v>
      </c>
      <c r="C20" s="136"/>
      <c r="D20" s="103" t="s">
        <v>189</v>
      </c>
      <c r="E20" s="103" t="s">
        <v>115</v>
      </c>
      <c r="F20" s="1"/>
    </row>
    <row r="21" spans="1:7" s="2" customFormat="1" x14ac:dyDescent="0.2">
      <c r="A21" s="116" t="s">
        <v>128</v>
      </c>
      <c r="B21" s="101">
        <v>1043.0999999999999</v>
      </c>
      <c r="C21" s="137"/>
      <c r="D21" s="103" t="s">
        <v>173</v>
      </c>
      <c r="E21" s="103" t="s">
        <v>112</v>
      </c>
      <c r="F21" s="1"/>
    </row>
    <row r="22" spans="1:7" s="2" customFormat="1" ht="12.75" customHeight="1" x14ac:dyDescent="0.2">
      <c r="A22" s="116">
        <v>44846</v>
      </c>
      <c r="B22" s="101">
        <v>289.72000000000003</v>
      </c>
      <c r="C22" s="135" t="s">
        <v>185</v>
      </c>
      <c r="D22" s="103" t="s">
        <v>174</v>
      </c>
      <c r="E22" s="103" t="s">
        <v>117</v>
      </c>
      <c r="F22" s="1"/>
    </row>
    <row r="23" spans="1:7" s="2" customFormat="1" x14ac:dyDescent="0.2">
      <c r="A23" s="100">
        <v>44847</v>
      </c>
      <c r="B23" s="101">
        <v>193.99</v>
      </c>
      <c r="C23" s="137"/>
      <c r="D23" s="103" t="s">
        <v>175</v>
      </c>
      <c r="E23" s="103" t="s">
        <v>114</v>
      </c>
      <c r="F23" s="1"/>
    </row>
    <row r="24" spans="1:7" s="2" customFormat="1" x14ac:dyDescent="0.2">
      <c r="A24" s="100"/>
      <c r="B24" s="101"/>
      <c r="C24" s="102"/>
      <c r="D24" s="103"/>
      <c r="E24" s="103"/>
      <c r="F24" s="1"/>
    </row>
    <row r="25" spans="1:7" s="2" customFormat="1" x14ac:dyDescent="0.2">
      <c r="A25" s="104">
        <v>44834</v>
      </c>
      <c r="B25" s="101">
        <v>45.44</v>
      </c>
      <c r="C25" s="102"/>
      <c r="D25" s="103" t="s">
        <v>130</v>
      </c>
      <c r="E25" s="103" t="s">
        <v>113</v>
      </c>
      <c r="F25" s="113"/>
    </row>
    <row r="26" spans="1:7" s="2" customFormat="1" x14ac:dyDescent="0.2">
      <c r="A26" s="104">
        <v>44837</v>
      </c>
      <c r="B26" s="101">
        <v>30.3</v>
      </c>
      <c r="C26" s="102"/>
      <c r="D26" s="103" t="s">
        <v>119</v>
      </c>
      <c r="E26" s="103" t="s">
        <v>113</v>
      </c>
      <c r="F26" s="113"/>
    </row>
    <row r="27" spans="1:7" s="2" customFormat="1" x14ac:dyDescent="0.2">
      <c r="A27" s="104">
        <v>44838</v>
      </c>
      <c r="B27" s="101">
        <v>28.31</v>
      </c>
      <c r="C27" s="102"/>
      <c r="D27" s="103" t="s">
        <v>131</v>
      </c>
      <c r="E27" s="103" t="s">
        <v>114</v>
      </c>
      <c r="F27" s="113"/>
    </row>
    <row r="28" spans="1:7" s="2" customFormat="1" x14ac:dyDescent="0.2">
      <c r="A28" s="104">
        <v>44839</v>
      </c>
      <c r="B28" s="101">
        <v>37.32</v>
      </c>
      <c r="C28" s="102"/>
      <c r="D28" s="103" t="s">
        <v>119</v>
      </c>
      <c r="E28" s="103" t="s">
        <v>114</v>
      </c>
      <c r="F28" s="113"/>
    </row>
    <row r="29" spans="1:7" s="2" customFormat="1" x14ac:dyDescent="0.2">
      <c r="A29" s="104">
        <v>44840</v>
      </c>
      <c r="B29" s="101">
        <v>91.19</v>
      </c>
      <c r="C29" s="102"/>
      <c r="D29" s="103" t="s">
        <v>162</v>
      </c>
      <c r="E29" s="103" t="s">
        <v>115</v>
      </c>
      <c r="F29" s="113"/>
      <c r="G29" s="112" t="s">
        <v>111</v>
      </c>
    </row>
    <row r="30" spans="1:7" s="2" customFormat="1" x14ac:dyDescent="0.2">
      <c r="A30" s="104">
        <v>44840</v>
      </c>
      <c r="B30" s="101">
        <v>26.73</v>
      </c>
      <c r="C30" s="102"/>
      <c r="D30" s="103" t="s">
        <v>132</v>
      </c>
      <c r="E30" s="103" t="s">
        <v>115</v>
      </c>
      <c r="F30" s="113"/>
    </row>
    <row r="31" spans="1:7" s="2" customFormat="1" x14ac:dyDescent="0.2">
      <c r="A31" s="104">
        <v>44841</v>
      </c>
      <c r="B31" s="101">
        <v>29.07</v>
      </c>
      <c r="C31" s="102"/>
      <c r="D31" s="103" t="s">
        <v>132</v>
      </c>
      <c r="E31" s="103" t="s">
        <v>115</v>
      </c>
      <c r="F31" s="113"/>
    </row>
    <row r="32" spans="1:7" s="2" customFormat="1" x14ac:dyDescent="0.2">
      <c r="A32" s="104">
        <v>44841</v>
      </c>
      <c r="B32" s="101">
        <v>97.78</v>
      </c>
      <c r="C32" s="102"/>
      <c r="D32" s="103" t="s">
        <v>161</v>
      </c>
      <c r="E32" s="103" t="s">
        <v>115</v>
      </c>
      <c r="F32" s="113"/>
      <c r="G32" s="112" t="s">
        <v>111</v>
      </c>
    </row>
    <row r="33" spans="1:7" s="2" customFormat="1" x14ac:dyDescent="0.2">
      <c r="A33" s="104">
        <v>44841</v>
      </c>
      <c r="B33" s="101">
        <v>6.76</v>
      </c>
      <c r="C33" s="102"/>
      <c r="D33" s="103" t="s">
        <v>162</v>
      </c>
      <c r="E33" s="103" t="s">
        <v>115</v>
      </c>
      <c r="F33" s="113"/>
    </row>
    <row r="34" spans="1:7" s="2" customFormat="1" x14ac:dyDescent="0.2">
      <c r="A34" s="104">
        <v>44841</v>
      </c>
      <c r="B34" s="101">
        <v>32.54</v>
      </c>
      <c r="C34" s="102"/>
      <c r="D34" s="103" t="s">
        <v>119</v>
      </c>
      <c r="E34" s="103" t="s">
        <v>115</v>
      </c>
      <c r="F34" s="113"/>
    </row>
    <row r="35" spans="1:7" s="2" customFormat="1" x14ac:dyDescent="0.2">
      <c r="A35" s="104">
        <v>44842</v>
      </c>
      <c r="B35" s="101">
        <v>52.48</v>
      </c>
      <c r="C35" s="102"/>
      <c r="D35" s="103" t="s">
        <v>119</v>
      </c>
      <c r="E35" s="103" t="s">
        <v>115</v>
      </c>
      <c r="F35" s="113"/>
    </row>
    <row r="36" spans="1:7" s="2" customFormat="1" x14ac:dyDescent="0.2">
      <c r="A36" s="100">
        <v>44844</v>
      </c>
      <c r="B36" s="101">
        <v>177.84</v>
      </c>
      <c r="C36" s="102"/>
      <c r="D36" s="103" t="s">
        <v>162</v>
      </c>
      <c r="E36" s="103" t="s">
        <v>112</v>
      </c>
      <c r="F36" s="113"/>
    </row>
    <row r="37" spans="1:7" s="2" customFormat="1" x14ac:dyDescent="0.2">
      <c r="A37" s="104">
        <v>44844</v>
      </c>
      <c r="B37" s="101">
        <v>32.909999999999997</v>
      </c>
      <c r="C37" s="102"/>
      <c r="D37" s="103" t="s">
        <v>119</v>
      </c>
      <c r="E37" s="103" t="s">
        <v>112</v>
      </c>
      <c r="F37" s="113"/>
    </row>
    <row r="38" spans="1:7" s="2" customFormat="1" x14ac:dyDescent="0.2">
      <c r="A38" s="104">
        <v>44844</v>
      </c>
      <c r="B38" s="101">
        <v>130.29</v>
      </c>
      <c r="C38" s="102"/>
      <c r="D38" s="103" t="s">
        <v>162</v>
      </c>
      <c r="E38" s="103" t="s">
        <v>112</v>
      </c>
      <c r="F38" s="113"/>
      <c r="G38" s="112" t="s">
        <v>111</v>
      </c>
    </row>
    <row r="39" spans="1:7" s="2" customFormat="1" x14ac:dyDescent="0.2">
      <c r="A39" s="104">
        <v>44845</v>
      </c>
      <c r="B39" s="101">
        <v>35.659999999999997</v>
      </c>
      <c r="C39" s="102"/>
      <c r="D39" s="103" t="s">
        <v>119</v>
      </c>
      <c r="E39" s="103" t="s">
        <v>112</v>
      </c>
      <c r="F39" s="113"/>
    </row>
    <row r="40" spans="1:7" s="2" customFormat="1" x14ac:dyDescent="0.2">
      <c r="A40" s="104">
        <v>44846</v>
      </c>
      <c r="B40" s="101">
        <v>16.29</v>
      </c>
      <c r="C40" s="102"/>
      <c r="D40" s="103" t="s">
        <v>119</v>
      </c>
      <c r="E40" s="103" t="s">
        <v>116</v>
      </c>
      <c r="F40" s="113"/>
    </row>
    <row r="41" spans="1:7" s="2" customFormat="1" x14ac:dyDescent="0.2">
      <c r="A41" s="104">
        <v>44845</v>
      </c>
      <c r="B41" s="101">
        <v>72.42</v>
      </c>
      <c r="C41" s="102"/>
      <c r="D41" s="103" t="s">
        <v>134</v>
      </c>
      <c r="E41" s="103" t="s">
        <v>117</v>
      </c>
      <c r="F41" s="114"/>
    </row>
    <row r="42" spans="1:7" s="2" customFormat="1" x14ac:dyDescent="0.2">
      <c r="A42" s="104">
        <v>44846</v>
      </c>
      <c r="B42" s="101">
        <v>20.2</v>
      </c>
      <c r="C42" s="102"/>
      <c r="D42" s="103" t="s">
        <v>135</v>
      </c>
      <c r="E42" s="103" t="s">
        <v>117</v>
      </c>
      <c r="F42" s="114"/>
    </row>
    <row r="43" spans="1:7" s="2" customFormat="1" x14ac:dyDescent="0.2">
      <c r="A43" s="104">
        <v>44846</v>
      </c>
      <c r="B43" s="101">
        <v>16.920000000000002</v>
      </c>
      <c r="C43" s="102"/>
      <c r="D43" s="103" t="s">
        <v>119</v>
      </c>
      <c r="E43" s="103" t="s">
        <v>117</v>
      </c>
      <c r="F43" s="114"/>
    </row>
    <row r="44" spans="1:7" s="2" customFormat="1" x14ac:dyDescent="0.2">
      <c r="A44" s="104">
        <v>44846</v>
      </c>
      <c r="B44" s="101">
        <v>72.510000000000005</v>
      </c>
      <c r="C44" s="102"/>
      <c r="D44" s="103" t="s">
        <v>119</v>
      </c>
      <c r="E44" s="103" t="s">
        <v>117</v>
      </c>
      <c r="F44" s="114"/>
    </row>
    <row r="45" spans="1:7" s="2" customFormat="1" x14ac:dyDescent="0.2">
      <c r="A45" s="104">
        <v>45213</v>
      </c>
      <c r="B45" s="101">
        <v>42.14</v>
      </c>
      <c r="C45" s="102"/>
      <c r="D45" s="103" t="s">
        <v>136</v>
      </c>
      <c r="E45" s="103" t="s">
        <v>114</v>
      </c>
      <c r="F45" s="114"/>
    </row>
    <row r="46" spans="1:7" s="2" customFormat="1" x14ac:dyDescent="0.2">
      <c r="A46" s="104">
        <v>45213</v>
      </c>
      <c r="B46" s="101">
        <v>38.090000000000003</v>
      </c>
      <c r="C46" s="102"/>
      <c r="D46" s="103" t="s">
        <v>136</v>
      </c>
      <c r="E46" s="103" t="s">
        <v>114</v>
      </c>
      <c r="F46" s="114"/>
    </row>
    <row r="47" spans="1:7" s="2" customFormat="1" x14ac:dyDescent="0.2">
      <c r="A47" s="104">
        <v>44848</v>
      </c>
      <c r="B47" s="101">
        <v>50.86</v>
      </c>
      <c r="C47" s="102"/>
      <c r="D47" s="103" t="s">
        <v>133</v>
      </c>
      <c r="E47" s="103" t="s">
        <v>114</v>
      </c>
      <c r="F47" s="114"/>
    </row>
    <row r="48" spans="1:7" s="2" customFormat="1" x14ac:dyDescent="0.2">
      <c r="A48" s="116" t="s">
        <v>106</v>
      </c>
      <c r="B48" s="101">
        <v>150</v>
      </c>
      <c r="C48" s="102"/>
      <c r="D48" s="103" t="s">
        <v>180</v>
      </c>
      <c r="E48" s="103" t="s">
        <v>118</v>
      </c>
      <c r="F48" s="1"/>
    </row>
    <row r="49" spans="1:6" s="2" customFormat="1" x14ac:dyDescent="0.2">
      <c r="A49" s="116" t="s">
        <v>106</v>
      </c>
      <c r="B49" s="101">
        <v>90.434782608695656</v>
      </c>
      <c r="C49" s="102"/>
      <c r="D49" s="103" t="s">
        <v>110</v>
      </c>
      <c r="E49" s="103" t="s">
        <v>118</v>
      </c>
      <c r="F49" s="1"/>
    </row>
    <row r="50" spans="1:6" s="2" customFormat="1" ht="3" customHeight="1" x14ac:dyDescent="0.2">
      <c r="A50" s="104"/>
      <c r="B50" s="101"/>
      <c r="C50" s="102"/>
      <c r="D50" s="103"/>
      <c r="E50" s="103"/>
      <c r="F50" s="1"/>
    </row>
    <row r="51" spans="1:6" s="2" customFormat="1" x14ac:dyDescent="0.2">
      <c r="A51" s="87"/>
      <c r="B51" s="88"/>
      <c r="C51" s="89"/>
      <c r="D51" s="89"/>
      <c r="E51" s="90"/>
      <c r="F51" s="1"/>
    </row>
    <row r="52" spans="1:6" x14ac:dyDescent="0.2">
      <c r="A52" s="55" t="s">
        <v>70</v>
      </c>
      <c r="B52" s="56">
        <f>SUM(B12:B51)</f>
        <v>16197.2647826087</v>
      </c>
      <c r="C52" s="111" t="str">
        <f>IF(SUBTOTAL(3,B12:B51)=SUBTOTAL(103,B12:B51),'Summary and sign-off'!$A$48,'Summary and sign-off'!$A$49)</f>
        <v>Check - there are no hidden rows with data</v>
      </c>
      <c r="D52" s="139" t="str">
        <f>IF('Summary and sign-off'!F55='Summary and sign-off'!F54,'Summary and sign-off'!A51,'Summary and sign-off'!A50)</f>
        <v>Check - each entry provides sufficient information</v>
      </c>
      <c r="E52" s="139"/>
      <c r="F52" s="17"/>
    </row>
    <row r="53" spans="1:6" ht="10.5" customHeight="1" x14ac:dyDescent="0.2">
      <c r="A53" s="17"/>
      <c r="B53" s="19"/>
      <c r="C53" s="17"/>
      <c r="D53" s="17"/>
      <c r="E53" s="17"/>
      <c r="F53" s="17"/>
    </row>
    <row r="54" spans="1:6" ht="24.75" customHeight="1" x14ac:dyDescent="0.2">
      <c r="A54" s="141" t="s">
        <v>71</v>
      </c>
      <c r="B54" s="141"/>
      <c r="C54" s="141"/>
      <c r="D54" s="141"/>
      <c r="E54" s="141"/>
      <c r="F54" s="29"/>
    </row>
    <row r="55" spans="1:6" ht="32.450000000000003" customHeight="1" x14ac:dyDescent="0.2">
      <c r="A55" s="24" t="s">
        <v>65</v>
      </c>
      <c r="B55" s="24" t="s">
        <v>14</v>
      </c>
      <c r="C55" s="24" t="s">
        <v>72</v>
      </c>
      <c r="D55" s="24" t="s">
        <v>68</v>
      </c>
      <c r="E55" s="24" t="s">
        <v>69</v>
      </c>
      <c r="F55" s="30"/>
    </row>
    <row r="56" spans="1:6" s="2" customFormat="1" ht="38.25" customHeight="1" x14ac:dyDescent="0.2">
      <c r="A56" s="116" t="s">
        <v>129</v>
      </c>
      <c r="B56" s="101">
        <v>645.23</v>
      </c>
      <c r="C56" s="135" t="s">
        <v>176</v>
      </c>
      <c r="D56" s="102" t="s">
        <v>107</v>
      </c>
      <c r="E56" s="103" t="s">
        <v>138</v>
      </c>
      <c r="F56" s="1"/>
    </row>
    <row r="57" spans="1:6" s="2" customFormat="1" x14ac:dyDescent="0.2">
      <c r="A57" s="100">
        <v>44797</v>
      </c>
      <c r="B57" s="101">
        <v>279</v>
      </c>
      <c r="C57" s="136"/>
      <c r="D57" s="102" t="s">
        <v>177</v>
      </c>
      <c r="E57" s="103" t="s">
        <v>138</v>
      </c>
      <c r="F57" s="1"/>
    </row>
    <row r="58" spans="1:6" s="2" customFormat="1" x14ac:dyDescent="0.2">
      <c r="A58" s="100">
        <v>44797</v>
      </c>
      <c r="B58" s="101">
        <v>11.7</v>
      </c>
      <c r="C58" s="136"/>
      <c r="D58" s="102" t="s">
        <v>165</v>
      </c>
      <c r="E58" s="103" t="s">
        <v>138</v>
      </c>
      <c r="F58" s="1"/>
    </row>
    <row r="59" spans="1:6" s="2" customFormat="1" x14ac:dyDescent="0.2">
      <c r="A59" s="100">
        <v>44797</v>
      </c>
      <c r="B59" s="101">
        <v>6.65</v>
      </c>
      <c r="C59" s="136"/>
      <c r="D59" s="102" t="s">
        <v>165</v>
      </c>
      <c r="E59" s="103" t="s">
        <v>138</v>
      </c>
      <c r="F59" s="1"/>
    </row>
    <row r="60" spans="1:6" s="2" customFormat="1" x14ac:dyDescent="0.2">
      <c r="A60" s="100">
        <v>44798</v>
      </c>
      <c r="B60" s="101">
        <v>47.86</v>
      </c>
      <c r="C60" s="136"/>
      <c r="D60" s="102" t="s">
        <v>142</v>
      </c>
      <c r="E60" s="103" t="s">
        <v>138</v>
      </c>
      <c r="F60" s="1"/>
    </row>
    <row r="61" spans="1:6" s="2" customFormat="1" x14ac:dyDescent="0.2">
      <c r="A61" s="100">
        <v>44798</v>
      </c>
      <c r="B61" s="101">
        <v>55.65</v>
      </c>
      <c r="C61" s="137"/>
      <c r="D61" s="102" t="s">
        <v>140</v>
      </c>
      <c r="E61" s="103" t="s">
        <v>141</v>
      </c>
      <c r="F61" s="1"/>
    </row>
    <row r="62" spans="1:6" s="2" customFormat="1" ht="6.75" customHeight="1" thickBot="1" x14ac:dyDescent="0.25">
      <c r="A62" s="122"/>
      <c r="B62" s="123"/>
      <c r="C62" s="124"/>
      <c r="D62" s="124"/>
      <c r="E62" s="125"/>
      <c r="F62" s="1"/>
    </row>
    <row r="63" spans="1:6" s="2" customFormat="1" ht="76.5" customHeight="1" x14ac:dyDescent="0.2">
      <c r="A63" s="118" t="s">
        <v>139</v>
      </c>
      <c r="B63" s="119">
        <v>320</v>
      </c>
      <c r="C63" s="147" t="s">
        <v>181</v>
      </c>
      <c r="D63" s="120" t="s">
        <v>107</v>
      </c>
      <c r="E63" s="121" t="s">
        <v>138</v>
      </c>
      <c r="F63" s="1"/>
    </row>
    <row r="64" spans="1:6" s="2" customFormat="1" x14ac:dyDescent="0.2">
      <c r="A64" s="100">
        <v>44864</v>
      </c>
      <c r="B64" s="101">
        <v>320</v>
      </c>
      <c r="C64" s="136"/>
      <c r="D64" s="102" t="s">
        <v>177</v>
      </c>
      <c r="E64" s="103" t="s">
        <v>138</v>
      </c>
      <c r="F64" s="1"/>
    </row>
    <row r="65" spans="1:10" s="2" customFormat="1" x14ac:dyDescent="0.2">
      <c r="A65" s="100">
        <v>44864</v>
      </c>
      <c r="B65" s="101">
        <v>45.252173913043478</v>
      </c>
      <c r="C65" s="136"/>
      <c r="D65" s="102" t="s">
        <v>140</v>
      </c>
      <c r="E65" s="103" t="s">
        <v>144</v>
      </c>
      <c r="F65" s="1"/>
    </row>
    <row r="66" spans="1:10" s="2" customFormat="1" x14ac:dyDescent="0.2">
      <c r="A66" s="100">
        <v>44864</v>
      </c>
      <c r="B66" s="101">
        <v>45.252173913043478</v>
      </c>
      <c r="C66" s="136"/>
      <c r="D66" s="102" t="s">
        <v>143</v>
      </c>
      <c r="E66" s="103" t="s">
        <v>138</v>
      </c>
      <c r="F66" s="1"/>
    </row>
    <row r="67" spans="1:10" s="2" customFormat="1" ht="15" customHeight="1" x14ac:dyDescent="0.2">
      <c r="A67" s="100">
        <v>44866</v>
      </c>
      <c r="B67" s="101">
        <v>54.026086956521745</v>
      </c>
      <c r="C67" s="137"/>
      <c r="D67" s="102" t="s">
        <v>108</v>
      </c>
      <c r="E67" s="103" t="s">
        <v>138</v>
      </c>
      <c r="F67" s="1"/>
    </row>
    <row r="68" spans="1:10" s="2" customFormat="1" x14ac:dyDescent="0.2">
      <c r="A68" s="100"/>
      <c r="B68" s="101"/>
      <c r="C68" s="102"/>
      <c r="D68" s="102"/>
      <c r="E68" s="103"/>
      <c r="F68" s="1"/>
    </row>
    <row r="69" spans="1:10" s="2" customFormat="1" ht="3" customHeight="1" x14ac:dyDescent="0.2">
      <c r="A69" s="91"/>
      <c r="B69" s="92"/>
      <c r="C69" s="93"/>
      <c r="D69" s="93"/>
      <c r="E69" s="94"/>
      <c r="F69" s="1"/>
    </row>
    <row r="70" spans="1:10" x14ac:dyDescent="0.2">
      <c r="A70" s="55" t="s">
        <v>73</v>
      </c>
      <c r="B70" s="56">
        <f>SUM(B56:B69)</f>
        <v>1830.6204347826088</v>
      </c>
      <c r="C70" s="111" t="str">
        <f>IF(SUBTOTAL(3,B56:B69)=SUBTOTAL(103,B56:B69),'Summary and sign-off'!$A$48,'Summary and sign-off'!$A$49)</f>
        <v>Check - there are no hidden rows with data</v>
      </c>
      <c r="D70" s="139" t="str">
        <f>IF('Summary and sign-off'!F56='Summary and sign-off'!F54,'Summary and sign-off'!A51,'Summary and sign-off'!A50)</f>
        <v>Check - each entry provides sufficient information</v>
      </c>
      <c r="E70" s="139"/>
      <c r="F70" s="17"/>
    </row>
    <row r="71" spans="1:10" ht="10.5" customHeight="1" x14ac:dyDescent="0.2">
      <c r="A71" s="17"/>
      <c r="B71" s="19"/>
      <c r="C71" s="17"/>
      <c r="D71" s="17"/>
      <c r="E71" s="17"/>
      <c r="F71" s="17"/>
    </row>
    <row r="72" spans="1:10" ht="24.75" customHeight="1" x14ac:dyDescent="0.2">
      <c r="A72" s="141" t="s">
        <v>74</v>
      </c>
      <c r="B72" s="141"/>
      <c r="C72" s="141"/>
      <c r="D72" s="141"/>
      <c r="E72" s="141"/>
      <c r="F72" s="17"/>
    </row>
    <row r="73" spans="1:10" ht="27" customHeight="1" x14ac:dyDescent="0.2">
      <c r="A73" s="24" t="s">
        <v>65</v>
      </c>
      <c r="B73" s="24" t="s">
        <v>14</v>
      </c>
      <c r="C73" s="24" t="s">
        <v>75</v>
      </c>
      <c r="D73" s="24" t="s">
        <v>76</v>
      </c>
      <c r="E73" s="24" t="s">
        <v>69</v>
      </c>
      <c r="F73" s="28"/>
    </row>
    <row r="74" spans="1:10" s="2" customFormat="1" x14ac:dyDescent="0.2">
      <c r="A74" s="100">
        <v>44914</v>
      </c>
      <c r="B74" s="101">
        <v>8.4956521739130419</v>
      </c>
      <c r="C74" s="102" t="s">
        <v>182</v>
      </c>
      <c r="D74" s="102" t="s">
        <v>120</v>
      </c>
      <c r="E74" s="103" t="s">
        <v>144</v>
      </c>
      <c r="F74" s="1"/>
    </row>
    <row r="75" spans="1:10" s="2" customFormat="1" x14ac:dyDescent="0.2">
      <c r="A75" s="100">
        <v>45009</v>
      </c>
      <c r="B75" s="101">
        <v>6.3478260869565215</v>
      </c>
      <c r="C75" s="102" t="s">
        <v>148</v>
      </c>
      <c r="D75" s="102" t="s">
        <v>147</v>
      </c>
      <c r="E75" s="103" t="s">
        <v>144</v>
      </c>
      <c r="G75" s="2" t="s">
        <v>105</v>
      </c>
      <c r="H75" s="126">
        <v>-9.77</v>
      </c>
      <c r="I75" s="2" t="s">
        <v>145</v>
      </c>
      <c r="J75" s="2" t="s">
        <v>146</v>
      </c>
    </row>
    <row r="76" spans="1:10" s="2" customFormat="1" x14ac:dyDescent="0.2">
      <c r="A76" s="100">
        <v>45009</v>
      </c>
      <c r="B76" s="101">
        <v>10.278260869565218</v>
      </c>
      <c r="C76" s="102" t="s">
        <v>149</v>
      </c>
      <c r="D76" s="102" t="s">
        <v>147</v>
      </c>
      <c r="E76" s="103" t="s">
        <v>144</v>
      </c>
      <c r="F76" s="1"/>
    </row>
    <row r="77" spans="1:10" s="2" customFormat="1" x14ac:dyDescent="0.2">
      <c r="A77" s="100">
        <v>45048</v>
      </c>
      <c r="B77" s="101">
        <v>7.713043478260869</v>
      </c>
      <c r="C77" s="102" t="s">
        <v>150</v>
      </c>
      <c r="D77" s="102" t="s">
        <v>120</v>
      </c>
      <c r="E77" s="103" t="s">
        <v>144</v>
      </c>
      <c r="F77" s="1"/>
    </row>
    <row r="78" spans="1:10" s="2" customFormat="1" x14ac:dyDescent="0.2">
      <c r="A78" s="100">
        <v>45049</v>
      </c>
      <c r="B78" s="101">
        <v>7.4695652173913052</v>
      </c>
      <c r="C78" s="102" t="s">
        <v>151</v>
      </c>
      <c r="D78" s="102" t="s">
        <v>120</v>
      </c>
      <c r="E78" s="103" t="s">
        <v>144</v>
      </c>
      <c r="F78" s="1"/>
    </row>
    <row r="79" spans="1:10" s="2" customFormat="1" x14ac:dyDescent="0.2">
      <c r="A79" s="100"/>
      <c r="B79" s="101"/>
      <c r="C79" s="102"/>
      <c r="D79" s="102"/>
      <c r="E79" s="103"/>
      <c r="F79" s="1"/>
    </row>
    <row r="80" spans="1:10" s="2" customFormat="1" x14ac:dyDescent="0.2">
      <c r="A80" s="100"/>
      <c r="B80" s="101"/>
      <c r="C80" s="102"/>
      <c r="D80" s="102"/>
      <c r="E80" s="103"/>
      <c r="F80" s="1"/>
    </row>
    <row r="81" spans="1:6" s="2" customFormat="1" hidden="1" x14ac:dyDescent="0.2">
      <c r="A81" s="78"/>
      <c r="B81" s="79"/>
      <c r="C81" s="80"/>
      <c r="D81" s="80"/>
      <c r="E81" s="81"/>
      <c r="F81" s="1"/>
    </row>
    <row r="82" spans="1:6" ht="19.5" customHeight="1" x14ac:dyDescent="0.2">
      <c r="A82" s="55" t="s">
        <v>77</v>
      </c>
      <c r="B82" s="56">
        <f>SUM(B74:B81)</f>
        <v>40.304347826086961</v>
      </c>
      <c r="C82" s="111" t="str">
        <f>IF(SUBTOTAL(3,B74:B81)=SUBTOTAL(103,B74:B81),'Summary and sign-off'!$A$48,'Summary and sign-off'!$A$49)</f>
        <v>Check - there are no hidden rows with data</v>
      </c>
      <c r="D82" s="139" t="str">
        <f>IF('Summary and sign-off'!F57='Summary and sign-off'!F54,'Summary and sign-off'!A51,'Summary and sign-off'!A50)</f>
        <v>Check - each entry provides sufficient information</v>
      </c>
      <c r="E82" s="139"/>
      <c r="F82" s="17"/>
    </row>
    <row r="83" spans="1:6" ht="10.5" customHeight="1" x14ac:dyDescent="0.2">
      <c r="A83" s="17"/>
      <c r="B83" s="43"/>
      <c r="C83" s="19"/>
      <c r="D83" s="17"/>
      <c r="E83" s="17"/>
      <c r="F83" s="17"/>
    </row>
    <row r="84" spans="1:6" ht="34.5" customHeight="1" x14ac:dyDescent="0.2">
      <c r="A84" s="31" t="s">
        <v>78</v>
      </c>
      <c r="B84" s="44">
        <f>B52+B70+B82</f>
        <v>18068.189565217395</v>
      </c>
      <c r="C84" s="32"/>
      <c r="D84" s="32"/>
      <c r="E84" s="32"/>
      <c r="F84" s="17"/>
    </row>
    <row r="85" spans="1:6" x14ac:dyDescent="0.2">
      <c r="A85" s="17"/>
      <c r="B85" s="19"/>
      <c r="C85" s="17"/>
      <c r="D85" s="17"/>
      <c r="E85" s="17"/>
      <c r="F85" s="17"/>
    </row>
    <row r="86" spans="1:6" x14ac:dyDescent="0.2">
      <c r="A86" s="18"/>
      <c r="B86" s="19"/>
      <c r="C86" s="17"/>
      <c r="D86" s="17"/>
      <c r="E86" s="17"/>
      <c r="F86" s="17"/>
    </row>
    <row r="87" spans="1:6" ht="12.6" customHeight="1" x14ac:dyDescent="0.2">
      <c r="A87" s="20"/>
      <c r="F87" s="17"/>
    </row>
    <row r="88" spans="1:6" ht="12.95" customHeight="1" x14ac:dyDescent="0.2">
      <c r="A88" s="20"/>
      <c r="B88" s="17"/>
      <c r="D88" s="17"/>
      <c r="F88" s="17"/>
    </row>
    <row r="89" spans="1:6" x14ac:dyDescent="0.2">
      <c r="A89" s="20"/>
      <c r="F89" s="17"/>
    </row>
    <row r="90" spans="1:6" x14ac:dyDescent="0.2">
      <c r="A90" s="20"/>
      <c r="B90" s="19"/>
      <c r="C90" s="17"/>
      <c r="D90" s="17"/>
      <c r="E90" s="17"/>
      <c r="F90" s="17"/>
    </row>
    <row r="91" spans="1:6" ht="12.95" customHeight="1" x14ac:dyDescent="0.2">
      <c r="A91" s="20"/>
      <c r="B91" s="17"/>
      <c r="D91" s="17"/>
      <c r="F91" s="17"/>
    </row>
    <row r="92" spans="1:6" x14ac:dyDescent="0.2">
      <c r="A92" s="20"/>
      <c r="F92" s="17"/>
    </row>
    <row r="93" spans="1:6" x14ac:dyDescent="0.2">
      <c r="A93" s="20"/>
      <c r="B93" s="20"/>
      <c r="C93" s="20"/>
      <c r="D93" s="20"/>
      <c r="F93" s="17"/>
    </row>
    <row r="94" spans="1:6" x14ac:dyDescent="0.2">
      <c r="A94" s="26"/>
      <c r="B94" s="17"/>
      <c r="C94" s="17"/>
      <c r="D94" s="17"/>
      <c r="E94" s="17"/>
      <c r="F94" s="17"/>
    </row>
    <row r="95" spans="1:6" hidden="1" x14ac:dyDescent="0.2">
      <c r="A95" s="26"/>
      <c r="B95" s="17"/>
      <c r="C95" s="17"/>
      <c r="D95" s="17"/>
      <c r="E95" s="17"/>
      <c r="F95" s="17"/>
    </row>
    <row r="96" spans="1:6" x14ac:dyDescent="0.2"/>
    <row r="98" spans="1:6" x14ac:dyDescent="0.2"/>
    <row r="100" spans="1:6" ht="12.75" hidden="1" customHeight="1" x14ac:dyDescent="0.2"/>
    <row r="103" spans="1:6" hidden="1" x14ac:dyDescent="0.2">
      <c r="A103" s="26"/>
      <c r="B103" s="17"/>
      <c r="C103" s="17"/>
      <c r="D103" s="17"/>
      <c r="E103" s="17"/>
      <c r="F103" s="17"/>
    </row>
    <row r="104" spans="1:6" hidden="1" x14ac:dyDescent="0.2">
      <c r="A104" s="26"/>
      <c r="B104" s="17"/>
      <c r="C104" s="17"/>
      <c r="D104" s="17"/>
      <c r="E104" s="17"/>
      <c r="F104" s="17"/>
    </row>
    <row r="105" spans="1:6" hidden="1" x14ac:dyDescent="0.2">
      <c r="A105" s="26"/>
      <c r="B105" s="17"/>
      <c r="C105" s="17"/>
      <c r="D105" s="17"/>
      <c r="E105" s="17"/>
      <c r="F105" s="17"/>
    </row>
    <row r="106" spans="1:6" hidden="1" x14ac:dyDescent="0.2">
      <c r="A106" s="26"/>
      <c r="B106" s="17"/>
      <c r="C106" s="17"/>
      <c r="D106" s="17"/>
      <c r="E106" s="17"/>
      <c r="F106" s="17"/>
    </row>
    <row r="107" spans="1:6" hidden="1" x14ac:dyDescent="0.2">
      <c r="A107" s="26"/>
      <c r="B107" s="17"/>
      <c r="C107" s="17"/>
      <c r="D107" s="17"/>
      <c r="E107" s="17"/>
      <c r="F107" s="17"/>
    </row>
    <row r="108" spans="1:6" x14ac:dyDescent="0.2"/>
    <row r="109" spans="1:6" x14ac:dyDescent="0.2"/>
    <row r="110" spans="1:6" x14ac:dyDescent="0.2"/>
    <row r="111" spans="1:6" x14ac:dyDescent="0.2"/>
    <row r="112" spans="1:6"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sheetData>
  <sheetProtection sheet="1" formatCells="0" formatRows="0" insertColumns="0" insertRows="0" deleteRows="0"/>
  <mergeCells count="20">
    <mergeCell ref="A1:E1"/>
    <mergeCell ref="A54:E54"/>
    <mergeCell ref="A72:E72"/>
    <mergeCell ref="B2:E2"/>
    <mergeCell ref="B3:E3"/>
    <mergeCell ref="B4:E4"/>
    <mergeCell ref="A8:E8"/>
    <mergeCell ref="A9:E9"/>
    <mergeCell ref="B6:E6"/>
    <mergeCell ref="D52:E52"/>
    <mergeCell ref="D70:E70"/>
    <mergeCell ref="A10:E10"/>
    <mergeCell ref="C14:C16"/>
    <mergeCell ref="C22:C23"/>
    <mergeCell ref="C63:C67"/>
    <mergeCell ref="C56:C61"/>
    <mergeCell ref="C18:C21"/>
    <mergeCell ref="B7:E7"/>
    <mergeCell ref="B5:E5"/>
    <mergeCell ref="D82:E82"/>
  </mergeCells>
  <phoneticPr fontId="32" type="noConversion"/>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56 A68:A69 A12 A51 A81"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73 A5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14 A17:A18 A20:A50 A67 A57:A64 A75:A80"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B51 B16:B24 B12:B14 F25:F39 B40:B49 B67:B69 B56:B64 B74:B81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sqref="A1:E1"/>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40" t="s">
        <v>56</v>
      </c>
      <c r="B1" s="140"/>
      <c r="C1" s="140"/>
      <c r="D1" s="140"/>
      <c r="E1" s="140"/>
    </row>
    <row r="2" spans="1:6" ht="21" customHeight="1" x14ac:dyDescent="0.2">
      <c r="A2" s="3" t="s">
        <v>57</v>
      </c>
      <c r="B2" s="138" t="str">
        <f>'Summary and sign-off'!B2:F2</f>
        <v>Office of Film and Literature Classification</v>
      </c>
      <c r="C2" s="138"/>
      <c r="D2" s="138"/>
      <c r="E2" s="138"/>
    </row>
    <row r="3" spans="1:6" ht="31.5" x14ac:dyDescent="0.2">
      <c r="A3" s="3" t="s">
        <v>58</v>
      </c>
      <c r="B3" s="138" t="str">
        <f>'Summary and sign-off'!B3:F3</f>
        <v>Caroline Flora</v>
      </c>
      <c r="C3" s="138"/>
      <c r="D3" s="138"/>
      <c r="E3" s="138"/>
    </row>
    <row r="4" spans="1:6" ht="21" customHeight="1" x14ac:dyDescent="0.2">
      <c r="A4" s="3" t="s">
        <v>59</v>
      </c>
      <c r="B4" s="138">
        <f>'Summary and sign-off'!B4:F4</f>
        <v>44764</v>
      </c>
      <c r="C4" s="138"/>
      <c r="D4" s="138"/>
      <c r="E4" s="138"/>
    </row>
    <row r="5" spans="1:6" ht="21" customHeight="1" x14ac:dyDescent="0.2">
      <c r="A5" s="3" t="s">
        <v>60</v>
      </c>
      <c r="B5" s="138">
        <f>'Summary and sign-off'!B5:F5</f>
        <v>45107</v>
      </c>
      <c r="C5" s="138"/>
      <c r="D5" s="138"/>
      <c r="E5" s="138"/>
    </row>
    <row r="6" spans="1:6" ht="21" customHeight="1" x14ac:dyDescent="0.2">
      <c r="A6" s="3" t="s">
        <v>61</v>
      </c>
      <c r="B6" s="130" t="s">
        <v>28</v>
      </c>
      <c r="C6" s="130"/>
      <c r="D6" s="130"/>
      <c r="E6" s="130"/>
    </row>
    <row r="7" spans="1:6" ht="21" customHeight="1" x14ac:dyDescent="0.2">
      <c r="A7" s="3" t="s">
        <v>7</v>
      </c>
      <c r="B7" s="130" t="s">
        <v>30</v>
      </c>
      <c r="C7" s="130"/>
      <c r="D7" s="130"/>
      <c r="E7" s="130"/>
    </row>
    <row r="8" spans="1:6" ht="35.25" customHeight="1" x14ac:dyDescent="0.25">
      <c r="A8" s="150" t="s">
        <v>79</v>
      </c>
      <c r="B8" s="150"/>
      <c r="C8" s="151"/>
      <c r="D8" s="151"/>
      <c r="E8" s="151"/>
      <c r="F8" s="27"/>
    </row>
    <row r="9" spans="1:6" ht="35.25" customHeight="1" x14ac:dyDescent="0.25">
      <c r="A9" s="148" t="s">
        <v>80</v>
      </c>
      <c r="B9" s="149"/>
      <c r="C9" s="149"/>
      <c r="D9" s="149"/>
      <c r="E9" s="149"/>
      <c r="F9" s="27"/>
    </row>
    <row r="10" spans="1:6" ht="27" customHeight="1" x14ac:dyDescent="0.2">
      <c r="A10" s="24" t="s">
        <v>81</v>
      </c>
      <c r="B10" s="24" t="s">
        <v>14</v>
      </c>
      <c r="C10" s="24" t="s">
        <v>82</v>
      </c>
      <c r="D10" s="24" t="s">
        <v>83</v>
      </c>
      <c r="E10" s="24" t="s">
        <v>69</v>
      </c>
      <c r="F10" s="20"/>
    </row>
    <row r="11" spans="1:6" s="2" customFormat="1" x14ac:dyDescent="0.2">
      <c r="A11" s="104" t="s">
        <v>160</v>
      </c>
      <c r="B11" s="101"/>
      <c r="C11" s="105"/>
      <c r="D11" s="105"/>
      <c r="E11" s="106"/>
      <c r="F11" s="1"/>
    </row>
    <row r="12" spans="1:6" s="2" customFormat="1" x14ac:dyDescent="0.2">
      <c r="A12" s="100"/>
      <c r="B12" s="101"/>
      <c r="C12" s="105"/>
      <c r="D12" s="105"/>
      <c r="E12" s="106"/>
    </row>
    <row r="13" spans="1:6" s="2" customFormat="1" x14ac:dyDescent="0.2">
      <c r="A13" s="100"/>
      <c r="B13" s="101"/>
      <c r="C13" s="105"/>
      <c r="D13" s="105"/>
      <c r="E13" s="106"/>
    </row>
    <row r="14" spans="1:6" s="2" customFormat="1" x14ac:dyDescent="0.2">
      <c r="A14" s="100"/>
      <c r="B14" s="101"/>
      <c r="C14" s="105"/>
      <c r="D14" s="105"/>
      <c r="E14" s="106"/>
    </row>
    <row r="15" spans="1:6" s="2" customFormat="1" x14ac:dyDescent="0.2">
      <c r="A15" s="100"/>
      <c r="B15" s="101"/>
      <c r="C15" s="105"/>
      <c r="D15" s="105"/>
      <c r="E15" s="106"/>
    </row>
    <row r="16" spans="1:6" s="2" customFormat="1" x14ac:dyDescent="0.2">
      <c r="A16" s="100"/>
      <c r="B16" s="101"/>
      <c r="C16" s="105"/>
      <c r="D16" s="105"/>
      <c r="E16" s="106"/>
    </row>
    <row r="17" spans="1:6" s="2" customFormat="1" x14ac:dyDescent="0.2">
      <c r="A17" s="100"/>
      <c r="B17" s="101"/>
      <c r="C17" s="105"/>
      <c r="D17" s="105"/>
      <c r="E17" s="106"/>
    </row>
    <row r="18" spans="1:6" s="2" customFormat="1" x14ac:dyDescent="0.2">
      <c r="A18" s="100"/>
      <c r="B18" s="101"/>
      <c r="C18" s="105"/>
      <c r="D18" s="105"/>
      <c r="E18" s="106"/>
    </row>
    <row r="19" spans="1:6" s="2" customFormat="1" x14ac:dyDescent="0.2">
      <c r="A19" s="100"/>
      <c r="B19" s="101"/>
      <c r="C19" s="105"/>
      <c r="D19" s="105"/>
      <c r="E19" s="106"/>
    </row>
    <row r="20" spans="1:6" s="2" customFormat="1" x14ac:dyDescent="0.2">
      <c r="A20" s="100"/>
      <c r="B20" s="101"/>
      <c r="C20" s="105"/>
      <c r="D20" s="105"/>
      <c r="E20" s="106"/>
    </row>
    <row r="21" spans="1:6" s="2" customFormat="1" x14ac:dyDescent="0.2">
      <c r="A21" s="100"/>
      <c r="B21" s="101"/>
      <c r="C21" s="105"/>
      <c r="D21" s="105"/>
      <c r="E21" s="106"/>
    </row>
    <row r="22" spans="1:6" s="2" customFormat="1" x14ac:dyDescent="0.2">
      <c r="A22" s="104"/>
      <c r="B22" s="101"/>
      <c r="C22" s="105"/>
      <c r="D22" s="105"/>
      <c r="E22" s="106"/>
    </row>
    <row r="23" spans="1:6" s="2" customFormat="1" x14ac:dyDescent="0.2">
      <c r="A23" s="104"/>
      <c r="B23" s="101"/>
      <c r="C23" s="105"/>
      <c r="D23" s="105"/>
      <c r="E23" s="106"/>
    </row>
    <row r="24" spans="1:6" s="2" customFormat="1" ht="11.25" hidden="1" customHeight="1" x14ac:dyDescent="0.2">
      <c r="A24" s="82"/>
      <c r="B24" s="79"/>
      <c r="C24" s="83"/>
      <c r="D24" s="83"/>
      <c r="E24" s="84"/>
    </row>
    <row r="25" spans="1:6" ht="34.5" customHeight="1" x14ac:dyDescent="0.2">
      <c r="A25" s="39" t="s">
        <v>84</v>
      </c>
      <c r="B25" s="48">
        <f>SUM(B11:B24)</f>
        <v>0</v>
      </c>
      <c r="C25" s="54" t="str">
        <f>IF(SUBTOTAL(3,B11:B24)=SUBTOTAL(103,B11:B24),'Summary and sign-off'!$A$48,'Summary and sign-off'!$A$49)</f>
        <v>Check - there are no hidden rows with data</v>
      </c>
      <c r="D25" s="139" t="str">
        <f>IF('Summary and sign-off'!F58='Summary and sign-off'!F54,'Summary and sign-off'!A51,'Summary and sign-off'!A50)</f>
        <v>Check - each entry provides sufficient information</v>
      </c>
      <c r="E25" s="139"/>
      <c r="F25" s="2"/>
    </row>
    <row r="26" spans="1:6" x14ac:dyDescent="0.2">
      <c r="A26" s="18"/>
      <c r="B26" s="17"/>
      <c r="C26" s="17"/>
      <c r="D26" s="17"/>
      <c r="E26" s="17"/>
    </row>
    <row r="27" spans="1:6" x14ac:dyDescent="0.2">
      <c r="A27" s="18"/>
      <c r="B27" s="19"/>
      <c r="C27" s="17"/>
      <c r="D27" s="17"/>
      <c r="E27" s="17"/>
    </row>
    <row r="28" spans="1:6" ht="12.75" customHeight="1" x14ac:dyDescent="0.2">
      <c r="A28" s="20"/>
      <c r="B28" s="20"/>
      <c r="C28" s="20"/>
      <c r="D28" s="20"/>
      <c r="E28" s="20"/>
    </row>
    <row r="29" spans="1:6" x14ac:dyDescent="0.2">
      <c r="A29" s="20"/>
      <c r="B29" s="20"/>
      <c r="C29" s="28"/>
      <c r="D29" s="28"/>
      <c r="E29" s="28"/>
    </row>
    <row r="30" spans="1:6" x14ac:dyDescent="0.2">
      <c r="A30" s="20"/>
      <c r="B30" s="19"/>
      <c r="C30" s="17"/>
      <c r="D30" s="17"/>
      <c r="E30" s="17"/>
      <c r="F30" s="17"/>
    </row>
    <row r="31" spans="1:6" x14ac:dyDescent="0.2">
      <c r="A31" s="20"/>
      <c r="B31" s="20"/>
      <c r="C31" s="28"/>
      <c r="D31" s="28"/>
      <c r="E31" s="28"/>
    </row>
    <row r="32" spans="1:6" ht="12.75" customHeight="1" x14ac:dyDescent="0.2">
      <c r="A32" s="20"/>
      <c r="B32" s="20"/>
      <c r="C32" s="22"/>
      <c r="D32" s="22"/>
      <c r="E32" s="22"/>
    </row>
    <row r="33" spans="1:5" x14ac:dyDescent="0.2">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44"/>
  <sheetViews>
    <sheetView zoomScaleNormal="100" workbookViewId="0">
      <selection sqref="A1:E1"/>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40" t="s">
        <v>56</v>
      </c>
      <c r="B1" s="140"/>
      <c r="C1" s="140"/>
      <c r="D1" s="140"/>
      <c r="E1" s="140"/>
    </row>
    <row r="2" spans="1:6" ht="21" customHeight="1" x14ac:dyDescent="0.2">
      <c r="A2" s="3" t="s">
        <v>57</v>
      </c>
      <c r="B2" s="138" t="str">
        <f>'Summary and sign-off'!B2:F2</f>
        <v>Office of Film and Literature Classification</v>
      </c>
      <c r="C2" s="138"/>
      <c r="D2" s="138"/>
      <c r="E2" s="138"/>
    </row>
    <row r="3" spans="1:6" ht="31.5" x14ac:dyDescent="0.2">
      <c r="A3" s="3" t="s">
        <v>85</v>
      </c>
      <c r="B3" s="138" t="str">
        <f>'Summary and sign-off'!B3:F3</f>
        <v>Caroline Flora</v>
      </c>
      <c r="C3" s="138"/>
      <c r="D3" s="138"/>
      <c r="E3" s="138"/>
    </row>
    <row r="4" spans="1:6" ht="21" customHeight="1" x14ac:dyDescent="0.2">
      <c r="A4" s="3" t="s">
        <v>59</v>
      </c>
      <c r="B4" s="138">
        <f>'Summary and sign-off'!B4:F4</f>
        <v>44764</v>
      </c>
      <c r="C4" s="138"/>
      <c r="D4" s="138"/>
      <c r="E4" s="138"/>
    </row>
    <row r="5" spans="1:6" ht="21" customHeight="1" x14ac:dyDescent="0.2">
      <c r="A5" s="3" t="s">
        <v>60</v>
      </c>
      <c r="B5" s="138">
        <f>'Summary and sign-off'!B5:F5</f>
        <v>45107</v>
      </c>
      <c r="C5" s="138"/>
      <c r="D5" s="138"/>
      <c r="E5" s="138"/>
    </row>
    <row r="6" spans="1:6" ht="21" customHeight="1" x14ac:dyDescent="0.2">
      <c r="A6" s="3" t="s">
        <v>61</v>
      </c>
      <c r="B6" s="130" t="s">
        <v>28</v>
      </c>
      <c r="C6" s="130"/>
      <c r="D6" s="130"/>
      <c r="E6" s="130"/>
      <c r="F6" s="23"/>
    </row>
    <row r="7" spans="1:6" ht="21" customHeight="1" x14ac:dyDescent="0.2">
      <c r="A7" s="3" t="s">
        <v>7</v>
      </c>
      <c r="B7" s="130" t="s">
        <v>30</v>
      </c>
      <c r="C7" s="130"/>
      <c r="D7" s="130"/>
      <c r="E7" s="130"/>
      <c r="F7" s="23"/>
    </row>
    <row r="8" spans="1:6" ht="35.25" customHeight="1" x14ac:dyDescent="0.2">
      <c r="A8" s="143" t="s">
        <v>86</v>
      </c>
      <c r="B8" s="143"/>
      <c r="C8" s="151"/>
      <c r="D8" s="151"/>
      <c r="E8" s="151"/>
    </row>
    <row r="9" spans="1:6" ht="35.25" customHeight="1" x14ac:dyDescent="0.2">
      <c r="A9" s="152" t="s">
        <v>87</v>
      </c>
      <c r="B9" s="153"/>
      <c r="C9" s="153"/>
      <c r="D9" s="153"/>
      <c r="E9" s="153"/>
    </row>
    <row r="10" spans="1:6" ht="27" customHeight="1" x14ac:dyDescent="0.2">
      <c r="A10" s="24" t="s">
        <v>65</v>
      </c>
      <c r="B10" s="24" t="s">
        <v>14</v>
      </c>
      <c r="C10" s="24" t="s">
        <v>88</v>
      </c>
      <c r="D10" s="24" t="s">
        <v>89</v>
      </c>
      <c r="E10" s="24" t="s">
        <v>69</v>
      </c>
      <c r="F10" s="20"/>
    </row>
    <row r="11" spans="1:6" s="2" customFormat="1" hidden="1" x14ac:dyDescent="0.2">
      <c r="A11" s="82"/>
      <c r="B11" s="79"/>
      <c r="C11" s="83"/>
      <c r="D11" s="83"/>
      <c r="E11" s="84"/>
    </row>
    <row r="12" spans="1:6" s="2" customFormat="1" ht="38.25" x14ac:dyDescent="0.2">
      <c r="A12" s="116" t="s">
        <v>154</v>
      </c>
      <c r="B12" s="101">
        <v>339.53</v>
      </c>
      <c r="C12" s="105" t="s">
        <v>183</v>
      </c>
      <c r="D12" s="105" t="s">
        <v>153</v>
      </c>
      <c r="E12" s="106" t="s">
        <v>118</v>
      </c>
    </row>
    <row r="13" spans="1:6" s="2" customFormat="1" ht="25.5" x14ac:dyDescent="0.2">
      <c r="A13" s="116" t="s">
        <v>158</v>
      </c>
      <c r="B13" s="101">
        <v>920</v>
      </c>
      <c r="C13" s="105" t="s">
        <v>166</v>
      </c>
      <c r="D13" s="105" t="s">
        <v>155</v>
      </c>
      <c r="E13" s="106" t="s">
        <v>144</v>
      </c>
    </row>
    <row r="14" spans="1:6" s="2" customFormat="1" ht="25.5" x14ac:dyDescent="0.2">
      <c r="A14" s="116" t="s">
        <v>158</v>
      </c>
      <c r="B14" s="101">
        <v>1974.8055555555525</v>
      </c>
      <c r="C14" s="102" t="s">
        <v>184</v>
      </c>
      <c r="D14" s="105" t="s">
        <v>157</v>
      </c>
      <c r="E14" s="106" t="s">
        <v>144</v>
      </c>
    </row>
    <row r="15" spans="1:6" s="2" customFormat="1" x14ac:dyDescent="0.2">
      <c r="A15" s="100">
        <v>44767</v>
      </c>
      <c r="B15" s="101">
        <v>20.28</v>
      </c>
      <c r="C15" s="102" t="s">
        <v>164</v>
      </c>
      <c r="D15" s="105" t="s">
        <v>157</v>
      </c>
      <c r="E15" s="106" t="s">
        <v>144</v>
      </c>
    </row>
    <row r="16" spans="1:6" s="2" customFormat="1" x14ac:dyDescent="0.2">
      <c r="A16" s="100">
        <v>44775</v>
      </c>
      <c r="B16" s="101">
        <v>3750</v>
      </c>
      <c r="C16" s="102" t="s">
        <v>178</v>
      </c>
      <c r="D16" s="105" t="s">
        <v>157</v>
      </c>
      <c r="E16" s="106" t="s">
        <v>144</v>
      </c>
    </row>
    <row r="17" spans="1:6" s="2" customFormat="1" ht="38.25" x14ac:dyDescent="0.2">
      <c r="A17" s="100">
        <v>44958</v>
      </c>
      <c r="B17" s="101">
        <v>962.5</v>
      </c>
      <c r="C17" s="102" t="s">
        <v>167</v>
      </c>
      <c r="D17" s="105" t="s">
        <v>157</v>
      </c>
      <c r="E17" s="106" t="s">
        <v>144</v>
      </c>
    </row>
    <row r="18" spans="1:6" s="2" customFormat="1" x14ac:dyDescent="0.2">
      <c r="A18" s="116" t="s">
        <v>159</v>
      </c>
      <c r="B18" s="101">
        <v>400</v>
      </c>
      <c r="C18" s="102" t="s">
        <v>156</v>
      </c>
      <c r="D18" s="105" t="s">
        <v>157</v>
      </c>
      <c r="E18" s="106" t="s">
        <v>144</v>
      </c>
    </row>
    <row r="19" spans="1:6" s="2" customFormat="1" x14ac:dyDescent="0.2">
      <c r="A19" s="100"/>
      <c r="B19" s="101"/>
      <c r="C19" s="102"/>
      <c r="D19" s="105"/>
      <c r="E19" s="106"/>
    </row>
    <row r="20" spans="1:6" s="2" customFormat="1" x14ac:dyDescent="0.2">
      <c r="A20" s="104"/>
      <c r="B20" s="101"/>
      <c r="C20" s="102"/>
      <c r="D20" s="105"/>
      <c r="E20" s="106"/>
    </row>
    <row r="21" spans="1:6" s="2" customFormat="1" x14ac:dyDescent="0.2">
      <c r="A21" s="104"/>
      <c r="B21" s="101"/>
      <c r="C21" s="105"/>
      <c r="D21" s="105"/>
      <c r="E21" s="106"/>
    </row>
    <row r="22" spans="1:6" s="2" customFormat="1" hidden="1" x14ac:dyDescent="0.2">
      <c r="A22" s="82"/>
      <c r="B22" s="79"/>
      <c r="C22" s="83"/>
      <c r="D22" s="83"/>
      <c r="E22" s="84"/>
    </row>
    <row r="23" spans="1:6" ht="34.5" customHeight="1" x14ac:dyDescent="0.2">
      <c r="A23" s="39" t="s">
        <v>90</v>
      </c>
      <c r="B23" s="48">
        <f>SUM(B11:B22)</f>
        <v>8367.1155555555524</v>
      </c>
      <c r="C23" s="54" t="str">
        <f>IF(SUBTOTAL(3,B11:B22)=SUBTOTAL(103,B11:B22),'Summary and sign-off'!$A$48,'Summary and sign-off'!$A$49)</f>
        <v>Check - there are no hidden rows with data</v>
      </c>
      <c r="D23" s="139" t="str">
        <f>IF('Summary and sign-off'!F59='Summary and sign-off'!F54,'Summary and sign-off'!A51,'Summary and sign-off'!A50)</f>
        <v>Check - each entry provides sufficient information</v>
      </c>
      <c r="E23" s="139"/>
    </row>
    <row r="24" spans="1:6" ht="14.1" customHeight="1" x14ac:dyDescent="0.2">
      <c r="B24" s="17"/>
      <c r="C24" s="17"/>
      <c r="D24" s="17"/>
      <c r="E24" s="17"/>
    </row>
    <row r="25" spans="1:6" x14ac:dyDescent="0.2">
      <c r="A25" s="18"/>
      <c r="B25" s="17"/>
      <c r="C25" s="17"/>
      <c r="D25" s="17"/>
      <c r="E25" s="17"/>
    </row>
    <row r="26" spans="1:6" ht="12.6" customHeight="1" x14ac:dyDescent="0.2">
      <c r="A26" s="20"/>
      <c r="B26" s="17"/>
      <c r="C26" s="17"/>
      <c r="D26" s="17"/>
      <c r="E26" s="17"/>
    </row>
    <row r="27" spans="1:6" x14ac:dyDescent="0.2">
      <c r="A27" s="20"/>
      <c r="B27" s="19"/>
      <c r="C27" s="17"/>
      <c r="D27" s="17"/>
      <c r="E27" s="17"/>
      <c r="F27" s="17"/>
    </row>
    <row r="28" spans="1:6" x14ac:dyDescent="0.2">
      <c r="A28" s="20"/>
      <c r="C28" s="17"/>
      <c r="D28" s="17"/>
      <c r="E28" s="17"/>
      <c r="F28" s="17"/>
    </row>
    <row r="29" spans="1:6" ht="12.75" customHeight="1" x14ac:dyDescent="0.2">
      <c r="A29" s="20"/>
      <c r="B29" s="25"/>
      <c r="C29" s="22"/>
      <c r="D29" s="22"/>
      <c r="E29" s="22"/>
      <c r="F29" s="22"/>
    </row>
    <row r="30" spans="1:6" x14ac:dyDescent="0.2">
      <c r="B30" s="26"/>
      <c r="C30" s="17"/>
      <c r="D30" s="17"/>
      <c r="E30" s="17"/>
    </row>
    <row r="31" spans="1:6" hidden="1" x14ac:dyDescent="0.2">
      <c r="A31" s="17"/>
      <c r="B31" s="17"/>
      <c r="C31" s="17"/>
      <c r="D31" s="17"/>
    </row>
    <row r="32" spans="1:6" ht="12.75" hidden="1" customHeight="1" x14ac:dyDescent="0.2"/>
    <row r="33" spans="1:5" hidden="1" x14ac:dyDescent="0.2">
      <c r="A33" s="17"/>
      <c r="B33" s="17"/>
      <c r="C33" s="17"/>
      <c r="D33" s="17"/>
      <c r="E33" s="17"/>
    </row>
    <row r="34" spans="1:5" hidden="1" x14ac:dyDescent="0.2">
      <c r="A34" s="17"/>
      <c r="B34" s="17"/>
      <c r="C34" s="17"/>
      <c r="D34" s="17"/>
      <c r="E34" s="17"/>
    </row>
    <row r="35" spans="1:5" hidden="1" x14ac:dyDescent="0.2">
      <c r="A35" s="17"/>
      <c r="B35" s="17"/>
      <c r="C35" s="17"/>
      <c r="D35" s="17"/>
      <c r="E35" s="17"/>
    </row>
    <row r="36" spans="1:5" hidden="1" x14ac:dyDescent="0.2">
      <c r="A36" s="17"/>
      <c r="B36" s="17"/>
      <c r="C36" s="17"/>
      <c r="D36" s="17"/>
      <c r="E36" s="17"/>
    </row>
    <row r="37" spans="1:5" hidden="1" x14ac:dyDescent="0.2">
      <c r="A37" s="17"/>
      <c r="B37" s="17"/>
      <c r="C37" s="17"/>
      <c r="D37" s="17"/>
      <c r="E37" s="17"/>
    </row>
    <row r="38" spans="1:5" x14ac:dyDescent="0.2"/>
    <row r="39" spans="1:5" x14ac:dyDescent="0.2"/>
    <row r="40" spans="1:5" x14ac:dyDescent="0.2"/>
    <row r="41" spans="1:5" x14ac:dyDescent="0.2"/>
    <row r="42" spans="1:5" x14ac:dyDescent="0.2"/>
    <row r="43" spans="1:5" x14ac:dyDescent="0.2"/>
    <row r="44" spans="1:5" x14ac:dyDescent="0.2"/>
  </sheetData>
  <sheetProtection sheet="1" formatCells="0" insertRows="0" deleteRows="0"/>
  <mergeCells count="10">
    <mergeCell ref="D23:E23"/>
    <mergeCell ref="B6:E6"/>
    <mergeCell ref="B5:E5"/>
    <mergeCell ref="B7:E7"/>
    <mergeCell ref="A1:E1"/>
    <mergeCell ref="B2:E2"/>
    <mergeCell ref="B3:E3"/>
    <mergeCell ref="B4:E4"/>
    <mergeCell ref="A9:E9"/>
    <mergeCell ref="A8:E8"/>
  </mergeCells>
  <phoneticPr fontId="32" type="noConversion"/>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2"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7 A13 A14:A15 A16:A17 A18 A15 A19 A20 A21"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B18 B11:B17 B19:B22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sqref="A1:F1"/>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7" ht="26.25" customHeight="1" x14ac:dyDescent="0.2">
      <c r="A1" s="140" t="s">
        <v>91</v>
      </c>
      <c r="B1" s="140"/>
      <c r="C1" s="140"/>
      <c r="D1" s="140"/>
      <c r="E1" s="140"/>
      <c r="F1" s="140"/>
    </row>
    <row r="2" spans="1:7" ht="21" customHeight="1" x14ac:dyDescent="0.2">
      <c r="A2" s="3" t="s">
        <v>57</v>
      </c>
      <c r="B2" s="138" t="str">
        <f>'Summary and sign-off'!B2:F2</f>
        <v>Office of Film and Literature Classification</v>
      </c>
      <c r="C2" s="138"/>
      <c r="D2" s="138"/>
      <c r="E2" s="138"/>
      <c r="F2" s="138"/>
    </row>
    <row r="3" spans="1:7" ht="31.5" x14ac:dyDescent="0.2">
      <c r="A3" s="3" t="s">
        <v>58</v>
      </c>
      <c r="B3" s="138" t="str">
        <f>'Summary and sign-off'!B3:F3</f>
        <v>Caroline Flora</v>
      </c>
      <c r="C3" s="138"/>
      <c r="D3" s="138"/>
      <c r="E3" s="138"/>
      <c r="F3" s="138"/>
    </row>
    <row r="4" spans="1:7" ht="21" customHeight="1" x14ac:dyDescent="0.2">
      <c r="A4" s="3" t="s">
        <v>59</v>
      </c>
      <c r="B4" s="138">
        <f>'Summary and sign-off'!B4:F4</f>
        <v>44764</v>
      </c>
      <c r="C4" s="138"/>
      <c r="D4" s="138"/>
      <c r="E4" s="138"/>
      <c r="F4" s="138"/>
    </row>
    <row r="5" spans="1:7" ht="21" customHeight="1" x14ac:dyDescent="0.2">
      <c r="A5" s="3" t="s">
        <v>60</v>
      </c>
      <c r="B5" s="138">
        <f>'Summary and sign-off'!B5:F5</f>
        <v>45107</v>
      </c>
      <c r="C5" s="138"/>
      <c r="D5" s="138"/>
      <c r="E5" s="138"/>
      <c r="F5" s="138"/>
    </row>
    <row r="6" spans="1:7" ht="21" customHeight="1" x14ac:dyDescent="0.2">
      <c r="A6" s="3" t="s">
        <v>92</v>
      </c>
      <c r="B6" s="130" t="s">
        <v>28</v>
      </c>
      <c r="C6" s="130"/>
      <c r="D6" s="130"/>
      <c r="E6" s="130"/>
      <c r="F6" s="130"/>
    </row>
    <row r="7" spans="1:7" ht="21" customHeight="1" x14ac:dyDescent="0.2">
      <c r="A7" s="3" t="s">
        <v>7</v>
      </c>
      <c r="B7" s="130" t="s">
        <v>30</v>
      </c>
      <c r="C7" s="130"/>
      <c r="D7" s="130"/>
      <c r="E7" s="130"/>
      <c r="F7" s="130"/>
    </row>
    <row r="8" spans="1:7" ht="36" customHeight="1" x14ac:dyDescent="0.2">
      <c r="A8" s="143" t="s">
        <v>93</v>
      </c>
      <c r="B8" s="143"/>
      <c r="C8" s="143"/>
      <c r="D8" s="143"/>
      <c r="E8" s="143"/>
      <c r="F8" s="143"/>
    </row>
    <row r="9" spans="1:7" ht="36" customHeight="1" x14ac:dyDescent="0.2">
      <c r="A9" s="152" t="s">
        <v>94</v>
      </c>
      <c r="B9" s="153"/>
      <c r="C9" s="153"/>
      <c r="D9" s="153"/>
      <c r="E9" s="153"/>
      <c r="F9" s="153"/>
    </row>
    <row r="10" spans="1:7" ht="39" customHeight="1" x14ac:dyDescent="0.2">
      <c r="A10" s="24" t="s">
        <v>65</v>
      </c>
      <c r="B10" s="95" t="s">
        <v>95</v>
      </c>
      <c r="C10" s="95" t="s">
        <v>96</v>
      </c>
      <c r="D10" s="95" t="s">
        <v>97</v>
      </c>
      <c r="E10" s="95" t="s">
        <v>98</v>
      </c>
      <c r="F10" s="95" t="s">
        <v>99</v>
      </c>
    </row>
    <row r="11" spans="1:7" s="2" customFormat="1" ht="51" x14ac:dyDescent="0.2">
      <c r="A11" s="100">
        <v>44798</v>
      </c>
      <c r="B11" s="107" t="s">
        <v>179</v>
      </c>
      <c r="C11" s="108" t="s">
        <v>43</v>
      </c>
      <c r="D11" s="107" t="s">
        <v>163</v>
      </c>
      <c r="E11" s="127" t="s">
        <v>187</v>
      </c>
      <c r="F11" s="106" t="s">
        <v>152</v>
      </c>
      <c r="G11" s="1"/>
    </row>
    <row r="12" spans="1:7" s="2" customFormat="1" x14ac:dyDescent="0.2">
      <c r="A12" s="100"/>
      <c r="B12" s="107"/>
      <c r="C12" s="108"/>
      <c r="D12" s="107"/>
      <c r="E12" s="109"/>
      <c r="F12" s="110"/>
    </row>
    <row r="13" spans="1:7" s="2" customFormat="1" x14ac:dyDescent="0.2">
      <c r="A13" s="100"/>
      <c r="B13" s="107"/>
      <c r="C13" s="108"/>
      <c r="D13" s="107"/>
      <c r="E13" s="109"/>
      <c r="F13" s="110"/>
    </row>
    <row r="14" spans="1:7" s="2" customFormat="1" x14ac:dyDescent="0.2">
      <c r="A14" s="100"/>
      <c r="B14" s="107"/>
      <c r="C14" s="108"/>
      <c r="D14" s="107"/>
      <c r="E14" s="109"/>
      <c r="F14" s="110"/>
    </row>
    <row r="15" spans="1:7" s="2" customFormat="1" x14ac:dyDescent="0.2">
      <c r="A15" s="100"/>
      <c r="B15" s="107"/>
      <c r="C15" s="108"/>
      <c r="D15" s="107"/>
      <c r="E15" s="109"/>
      <c r="F15" s="110"/>
    </row>
    <row r="16" spans="1:7" s="2" customFormat="1" x14ac:dyDescent="0.2">
      <c r="A16" s="100"/>
      <c r="B16" s="107"/>
      <c r="C16" s="108"/>
      <c r="D16" s="107"/>
      <c r="E16" s="109"/>
      <c r="F16" s="110"/>
    </row>
    <row r="17" spans="1:7" s="2" customFormat="1" x14ac:dyDescent="0.2">
      <c r="A17" s="100"/>
      <c r="B17" s="107"/>
      <c r="C17" s="108"/>
      <c r="D17" s="107"/>
      <c r="E17" s="109"/>
      <c r="F17" s="110"/>
    </row>
    <row r="18" spans="1:7" s="2" customFormat="1" x14ac:dyDescent="0.2">
      <c r="A18" s="100"/>
      <c r="B18" s="107"/>
      <c r="C18" s="108"/>
      <c r="D18" s="107"/>
      <c r="E18" s="109"/>
      <c r="F18" s="110"/>
    </row>
    <row r="19" spans="1:7" s="2" customFormat="1" x14ac:dyDescent="0.2">
      <c r="A19" s="100"/>
      <c r="B19" s="107"/>
      <c r="C19" s="108"/>
      <c r="D19" s="107"/>
      <c r="E19" s="109"/>
      <c r="F19" s="110"/>
    </row>
    <row r="20" spans="1:7" s="2" customFormat="1" x14ac:dyDescent="0.2">
      <c r="A20" s="100"/>
      <c r="B20" s="107"/>
      <c r="C20" s="108"/>
      <c r="D20" s="107"/>
      <c r="E20" s="109"/>
      <c r="F20" s="110"/>
    </row>
    <row r="21" spans="1:7" s="2" customFormat="1" x14ac:dyDescent="0.2">
      <c r="A21" s="100"/>
      <c r="B21" s="107"/>
      <c r="C21" s="108"/>
      <c r="D21" s="107"/>
      <c r="E21" s="109"/>
      <c r="F21" s="110"/>
    </row>
    <row r="22" spans="1:7" s="2" customFormat="1" x14ac:dyDescent="0.2">
      <c r="A22" s="100"/>
      <c r="B22" s="107"/>
      <c r="C22" s="108"/>
      <c r="D22" s="107"/>
      <c r="E22" s="109"/>
      <c r="F22" s="110"/>
    </row>
    <row r="23" spans="1:7" s="2" customFormat="1" x14ac:dyDescent="0.2">
      <c r="A23" s="100"/>
      <c r="B23" s="107"/>
      <c r="C23" s="108"/>
      <c r="D23" s="107"/>
      <c r="E23" s="109"/>
      <c r="F23" s="110"/>
    </row>
    <row r="24" spans="1:7" s="2" customFormat="1" hidden="1" x14ac:dyDescent="0.2">
      <c r="A24" s="78"/>
      <c r="B24" s="83"/>
      <c r="C24" s="85"/>
      <c r="D24" s="83"/>
      <c r="E24" s="86"/>
      <c r="F24" s="84"/>
    </row>
    <row r="25" spans="1:7" ht="34.5" customHeight="1" x14ac:dyDescent="0.2">
      <c r="A25" s="96" t="s">
        <v>100</v>
      </c>
      <c r="B25" s="97" t="s">
        <v>101</v>
      </c>
      <c r="C25" s="98">
        <f>C26+C27</f>
        <v>1</v>
      </c>
      <c r="D25" s="99" t="str">
        <f>IF(SUBTOTAL(3,C11:C24)=SUBTOTAL(103,C11:C24),'Summary and sign-off'!$A$48,'Summary and sign-off'!$A$49)</f>
        <v>Check - there are no hidden rows with data</v>
      </c>
      <c r="E25" s="139" t="str">
        <f>IF('Summary and sign-off'!F60='Summary and sign-off'!F54,'Summary and sign-off'!A52,'Summary and sign-off'!A50)</f>
        <v>Check - each entry provides sufficient information</v>
      </c>
      <c r="F25" s="139"/>
      <c r="G25" s="2"/>
    </row>
    <row r="26" spans="1:7" ht="25.5" customHeight="1" x14ac:dyDescent="0.25">
      <c r="A26" s="40"/>
      <c r="B26" s="41" t="s">
        <v>43</v>
      </c>
      <c r="C26" s="42">
        <f>COUNTIF(C11:C24,'Summary and sign-off'!A45)</f>
        <v>1</v>
      </c>
      <c r="D26" s="14"/>
      <c r="E26" s="15"/>
      <c r="F26" s="16"/>
    </row>
    <row r="27" spans="1:7" ht="25.5" customHeight="1" x14ac:dyDescent="0.25">
      <c r="A27" s="40"/>
      <c r="B27" s="41" t="s">
        <v>44</v>
      </c>
      <c r="C27" s="42">
        <f>COUNTIF(C11:C24,'Summary and sign-off'!A46)</f>
        <v>0</v>
      </c>
      <c r="D27" s="14"/>
      <c r="E27" s="15"/>
      <c r="F27" s="16"/>
    </row>
    <row r="28" spans="1:7" x14ac:dyDescent="0.2">
      <c r="A28" s="17"/>
      <c r="B28" s="18"/>
      <c r="C28" s="17"/>
      <c r="D28" s="19"/>
      <c r="E28" s="19"/>
      <c r="F28" s="17"/>
    </row>
    <row r="29" spans="1:7" x14ac:dyDescent="0.2">
      <c r="A29" s="18"/>
      <c r="B29" s="18"/>
      <c r="C29" s="18"/>
      <c r="D29" s="18"/>
      <c r="E29" s="18"/>
      <c r="F29" s="18"/>
    </row>
    <row r="30" spans="1:7" ht="12.6" customHeight="1" x14ac:dyDescent="0.2">
      <c r="A30" s="20"/>
      <c r="B30" s="17"/>
      <c r="C30" s="17"/>
      <c r="D30" s="17"/>
      <c r="E30" s="17"/>
    </row>
    <row r="31" spans="1:7" x14ac:dyDescent="0.2">
      <c r="A31" s="20"/>
      <c r="B31" s="19"/>
      <c r="C31" s="17"/>
      <c r="D31" s="17"/>
      <c r="E31" s="17"/>
      <c r="F31" s="17"/>
    </row>
    <row r="32" spans="1:7" x14ac:dyDescent="0.2">
      <c r="A32" s="20"/>
      <c r="B32" s="21"/>
      <c r="C32" s="21"/>
      <c r="D32" s="21"/>
      <c r="E32" s="21"/>
      <c r="F32" s="21"/>
    </row>
    <row r="33" spans="1:6" ht="12.75" customHeight="1" x14ac:dyDescent="0.2">
      <c r="A33" s="20"/>
      <c r="B33" s="17"/>
      <c r="C33" s="17"/>
      <c r="D33" s="17"/>
      <c r="E33" s="17"/>
      <c r="F33" s="17"/>
    </row>
    <row r="34" spans="1:6" ht="12.95" customHeight="1" x14ac:dyDescent="0.2">
      <c r="A34" s="20"/>
      <c r="B34" s="17"/>
      <c r="C34" s="17"/>
      <c r="D34" s="17"/>
      <c r="E34" s="17"/>
      <c r="F34" s="17"/>
    </row>
    <row r="35" spans="1:6" x14ac:dyDescent="0.2">
      <c r="A35" s="20"/>
      <c r="C35" s="17"/>
      <c r="D35" s="17"/>
      <c r="E35" s="17"/>
      <c r="F35" s="17"/>
    </row>
    <row r="36" spans="1:6" ht="12.75" customHeight="1" x14ac:dyDescent="0.2">
      <c r="A36" s="20"/>
      <c r="B36" s="20"/>
      <c r="C36" s="22"/>
      <c r="D36" s="22"/>
      <c r="E36" s="22"/>
      <c r="F36" s="22"/>
    </row>
    <row r="37" spans="1:6" ht="12.75" customHeight="1" x14ac:dyDescent="0.2">
      <c r="A37" s="20"/>
      <c r="B37" s="20"/>
      <c r="C37" s="22"/>
      <c r="D37" s="22"/>
      <c r="E37" s="22"/>
      <c r="F37" s="22"/>
    </row>
    <row r="38" spans="1:6" ht="12.75" hidden="1" customHeight="1" x14ac:dyDescent="0.2">
      <c r="A38" s="20"/>
      <c r="B38" s="20"/>
      <c r="C38" s="22"/>
      <c r="D38" s="22"/>
      <c r="E38" s="22"/>
      <c r="F38" s="22"/>
    </row>
    <row r="41" spans="1:6" hidden="1" x14ac:dyDescent="0.2">
      <c r="A41" s="18"/>
      <c r="B41" s="18"/>
      <c r="C41" s="18"/>
      <c r="D41" s="18"/>
      <c r="E41" s="18"/>
      <c r="F41" s="18"/>
    </row>
    <row r="42" spans="1:6" hidden="1" x14ac:dyDescent="0.2">
      <c r="A42" s="18"/>
      <c r="B42" s="18"/>
      <c r="C42" s="18"/>
      <c r="D42" s="18"/>
      <c r="E42" s="18"/>
      <c r="F42" s="18"/>
    </row>
    <row r="43" spans="1:6" hidden="1" x14ac:dyDescent="0.2">
      <c r="A43" s="18"/>
      <c r="B43" s="18"/>
      <c r="C43" s="18"/>
      <c r="D43" s="18"/>
      <c r="E43" s="18"/>
      <c r="F43" s="18"/>
    </row>
    <row r="44" spans="1:6" hidden="1" x14ac:dyDescent="0.2">
      <c r="A44" s="18"/>
      <c r="B44" s="18"/>
      <c r="C44" s="18"/>
      <c r="D44" s="18"/>
      <c r="E44" s="18"/>
      <c r="F44" s="18"/>
    </row>
    <row r="45" spans="1:6" hidden="1" x14ac:dyDescent="0.2">
      <c r="A45" s="18"/>
      <c r="B45" s="18"/>
      <c r="C45" s="18"/>
      <c r="D45" s="18"/>
      <c r="E45" s="18"/>
      <c r="F45" s="18"/>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539" ma:contentTypeDescription="" ma:contentTypeScope="" ma:versionID="aa8d61ab23ba349dbdbf6e771bd21625">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F579D7F4-D0D7-4BCB-BBEA-E7C37A64913E}">
  <ds:schemaRefs>
    <ds:schemaRef ds:uri="http://schemas.microsoft.com/office/2006/documentManagement/types"/>
    <ds:schemaRef ds:uri="http://schemas.openxmlformats.org/package/2006/metadata/core-properties"/>
    <ds:schemaRef ds:uri="http://schemas.microsoft.com/office/2006/metadata/properties"/>
    <ds:schemaRef ds:uri="12165527-d881-4234-97f9-ee139a3f0c31"/>
    <ds:schemaRef ds:uri="http://purl.org/dc/terms/"/>
    <ds:schemaRef ds:uri="http://purl.org/dc/elements/1.1/"/>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D79D72C4-64B1-41DC-903A-2759D151F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Julia Dayan</cp:lastModifiedBy>
  <cp:revision/>
  <cp:lastPrinted>2023-07-20T03:18:02Z</cp:lastPrinted>
  <dcterms:created xsi:type="dcterms:W3CDTF">2010-10-17T20:59:02Z</dcterms:created>
  <dcterms:modified xsi:type="dcterms:W3CDTF">2023-07-30T23:07:24Z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